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defaultThemeVersion="124226"/>
  <mc:AlternateContent xmlns:mc="http://schemas.openxmlformats.org/markup-compatibility/2006">
    <mc:Choice Requires="x15">
      <x15ac:absPath xmlns:x15ac="http://schemas.microsoft.com/office/spreadsheetml/2010/11/ac" url="J:\Bus. Office Reports\Gift Awards\_Jump ARCHES\FALL 2021 - 2022 (01.18.2022 - 01.17.2023)\"/>
    </mc:Choice>
  </mc:AlternateContent>
  <xr:revisionPtr revIDLastSave="0" documentId="8_{C4E3B763-7596-4F6C-A321-48D70C62AEA0}" xr6:coauthVersionLast="45" xr6:coauthVersionMax="45" xr10:uidLastSave="{00000000-0000-0000-0000-000000000000}"/>
  <bookViews>
    <workbookView xWindow="-120" yWindow="-120" windowWidth="29040" windowHeight="15840" activeTab="3" xr2:uid="{00000000-000D-0000-FFFF-FFFF00000000}"/>
  </bookViews>
  <sheets>
    <sheet name="UIUC Component" sheetId="21" r:id="rId1"/>
    <sheet name="OSF Component" sheetId="29" r:id="rId2"/>
    <sheet name="UICOMP Component" sheetId="30" r:id="rId3"/>
    <sheet name="Combined Budget" sheetId="31" r:id="rId4"/>
  </sheets>
  <externalReferences>
    <externalReference r:id="rId5"/>
  </externalReferences>
  <definedNames>
    <definedName name="lll">'[1]USDA Cap'!$AE$5</definedName>
    <definedName name="_xlnm.Print_Area" localSheetId="3">'Combined Budget'!$A$1:$J$33</definedName>
    <definedName name="_xlnm.Print_Area" localSheetId="1">'OSF Component'!$A$1:$J$92</definedName>
    <definedName name="_xlnm.Print_Area" localSheetId="2">'UICOMP Component'!$A$1:$J$92</definedName>
    <definedName name="_xlnm.Print_Area" localSheetId="0">'UIUC Component'!$A$1:$J$92</definedName>
    <definedName name="_xlnm.Print_Titles" localSheetId="3">'Combined Budget'!$4:$4</definedName>
    <definedName name="_xlnm.Print_Titles" localSheetId="1">'OSF Component'!$11:$11</definedName>
    <definedName name="_xlnm.Print_Titles" localSheetId="2">'UICOMP Component'!$11:$11</definedName>
    <definedName name="_xlnm.Print_Titles" localSheetId="0">'UIUC Component'!$11:$11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31" l="1"/>
  <c r="H29" i="31"/>
  <c r="G24" i="31"/>
  <c r="G22" i="31"/>
  <c r="G20" i="31"/>
  <c r="F24" i="31"/>
  <c r="F22" i="31"/>
  <c r="F20" i="31"/>
  <c r="F58" i="21"/>
  <c r="E24" i="31" l="1"/>
  <c r="H24" i="31" s="1"/>
  <c r="E22" i="31"/>
  <c r="H22" i="31" s="1"/>
  <c r="E20" i="31"/>
  <c r="H20" i="31" s="1"/>
  <c r="R99" i="31"/>
  <c r="C3" i="31"/>
  <c r="B29" i="31" s="1"/>
  <c r="R158" i="30" l="1"/>
  <c r="E73" i="30"/>
  <c r="E85" i="30" s="1"/>
  <c r="G26" i="31" s="1"/>
  <c r="E47" i="30"/>
  <c r="G12" i="31" s="1"/>
  <c r="D45" i="30"/>
  <c r="E45" i="30" s="1"/>
  <c r="D43" i="30"/>
  <c r="E43" i="30" s="1"/>
  <c r="D41" i="30"/>
  <c r="E41" i="30" s="1"/>
  <c r="D39" i="30"/>
  <c r="E39" i="30" s="1"/>
  <c r="E37" i="30"/>
  <c r="D35" i="30"/>
  <c r="E35" i="30" s="1"/>
  <c r="D33" i="30"/>
  <c r="E33" i="30" s="1"/>
  <c r="D31" i="30"/>
  <c r="E31" i="30" s="1"/>
  <c r="E26" i="30"/>
  <c r="G7" i="31" s="1"/>
  <c r="D24" i="30"/>
  <c r="E24" i="30" s="1"/>
  <c r="D22" i="30"/>
  <c r="E22" i="30" s="1"/>
  <c r="D20" i="30"/>
  <c r="E20" i="30" s="1"/>
  <c r="D18" i="30"/>
  <c r="E18" i="30" s="1"/>
  <c r="D16" i="30"/>
  <c r="E16" i="30" s="1"/>
  <c r="D14" i="30"/>
  <c r="E14" i="30" s="1"/>
  <c r="C3" i="30"/>
  <c r="R158" i="29"/>
  <c r="E73" i="29"/>
  <c r="E85" i="29" s="1"/>
  <c r="F26" i="31" s="1"/>
  <c r="F28" i="31" s="1"/>
  <c r="E47" i="29"/>
  <c r="F12" i="31" s="1"/>
  <c r="D45" i="29"/>
  <c r="E45" i="29" s="1"/>
  <c r="D43" i="29"/>
  <c r="E43" i="29" s="1"/>
  <c r="D41" i="29"/>
  <c r="E41" i="29" s="1"/>
  <c r="D39" i="29"/>
  <c r="E39" i="29" s="1"/>
  <c r="E37" i="29"/>
  <c r="D35" i="29"/>
  <c r="E35" i="29" s="1"/>
  <c r="D33" i="29"/>
  <c r="E33" i="29" s="1"/>
  <c r="D31" i="29"/>
  <c r="E31" i="29" s="1"/>
  <c r="E26" i="29"/>
  <c r="F7" i="31" s="1"/>
  <c r="D24" i="29"/>
  <c r="E24" i="29" s="1"/>
  <c r="E22" i="29"/>
  <c r="D22" i="29"/>
  <c r="D20" i="29"/>
  <c r="E20" i="29" s="1"/>
  <c r="D18" i="29"/>
  <c r="E18" i="29" s="1"/>
  <c r="D16" i="29"/>
  <c r="E16" i="29" s="1"/>
  <c r="D14" i="29"/>
  <c r="E14" i="29" s="1"/>
  <c r="C3" i="29"/>
  <c r="F79" i="29"/>
  <c r="F64" i="29"/>
  <c r="F14" i="30"/>
  <c r="F70" i="29"/>
  <c r="F68" i="30"/>
  <c r="F14" i="29"/>
  <c r="F45" i="29"/>
  <c r="F73" i="29"/>
  <c r="F55" i="30"/>
  <c r="F70" i="30"/>
  <c r="F15" i="29"/>
  <c r="F45" i="30"/>
  <c r="F69" i="29"/>
  <c r="F76" i="30"/>
  <c r="F21" i="30"/>
  <c r="F80" i="30"/>
  <c r="F74" i="29"/>
  <c r="F30" i="29"/>
  <c r="F24" i="29"/>
  <c r="F39" i="30"/>
  <c r="F77" i="29"/>
  <c r="F39" i="29"/>
  <c r="F42" i="30"/>
  <c r="F41" i="29"/>
  <c r="F68" i="29"/>
  <c r="F33" i="29"/>
  <c r="F57" i="29"/>
  <c r="F42" i="29"/>
  <c r="F77" i="30"/>
  <c r="F58" i="30"/>
  <c r="F43" i="29"/>
  <c r="F78" i="29"/>
  <c r="F37" i="30"/>
  <c r="F20" i="29"/>
  <c r="F55" i="29"/>
  <c r="F34" i="30"/>
  <c r="F22" i="30"/>
  <c r="F83" i="30"/>
  <c r="F44" i="29"/>
  <c r="F78" i="30"/>
  <c r="F19" i="29"/>
  <c r="F31" i="29"/>
  <c r="F36" i="30"/>
  <c r="F17" i="29"/>
  <c r="F20" i="30"/>
  <c r="F83" i="29"/>
  <c r="F19" i="30"/>
  <c r="F71" i="30"/>
  <c r="F18" i="30"/>
  <c r="F22" i="29"/>
  <c r="F38" i="29"/>
  <c r="F31" i="30"/>
  <c r="F43" i="30"/>
  <c r="F26" i="30"/>
  <c r="F79" i="30"/>
  <c r="F15" i="30"/>
  <c r="F34" i="29"/>
  <c r="F63" i="30"/>
  <c r="F13" i="30"/>
  <c r="F32" i="29"/>
  <c r="F73" i="30"/>
  <c r="F26" i="29"/>
  <c r="F40" i="30"/>
  <c r="F71" i="29"/>
  <c r="F82" i="30"/>
  <c r="F30" i="30"/>
  <c r="F76" i="29"/>
  <c r="F13" i="29"/>
  <c r="F24" i="30"/>
  <c r="F75" i="29"/>
  <c r="F81" i="29"/>
  <c r="F69" i="30"/>
  <c r="F57" i="30"/>
  <c r="F36" i="29"/>
  <c r="F64" i="30"/>
  <c r="F67" i="30"/>
  <c r="F35" i="29"/>
  <c r="F44" i="30"/>
  <c r="F41" i="30"/>
  <c r="F82" i="29"/>
  <c r="F65" i="30"/>
  <c r="F81" i="30"/>
  <c r="F40" i="29"/>
  <c r="F74" i="30"/>
  <c r="F80" i="29"/>
  <c r="F47" i="29"/>
  <c r="F85" i="30"/>
  <c r="F47" i="30"/>
  <c r="F67" i="29"/>
  <c r="F37" i="29"/>
  <c r="F63" i="29"/>
  <c r="F17" i="30"/>
  <c r="F85" i="29"/>
  <c r="F16" i="30"/>
  <c r="F35" i="30"/>
  <c r="F66" i="29"/>
  <c r="F38" i="30"/>
  <c r="F18" i="29"/>
  <c r="F33" i="30"/>
  <c r="F23" i="29"/>
  <c r="F66" i="30"/>
  <c r="F75" i="30"/>
  <c r="F60" i="30"/>
  <c r="F16" i="29"/>
  <c r="F65" i="29"/>
  <c r="F58" i="29"/>
  <c r="F60" i="29"/>
  <c r="F21" i="29"/>
  <c r="F23" i="30"/>
  <c r="F32" i="30"/>
  <c r="G16" i="31" l="1"/>
  <c r="G28" i="31"/>
  <c r="F16" i="31"/>
  <c r="E48" i="29"/>
  <c r="E48" i="30"/>
  <c r="E27" i="30"/>
  <c r="G8" i="31" s="1"/>
  <c r="G9" i="31" s="1"/>
  <c r="B88" i="30"/>
  <c r="E84" i="30"/>
  <c r="E51" i="30"/>
  <c r="E27" i="29"/>
  <c r="F8" i="31" s="1"/>
  <c r="B88" i="29"/>
  <c r="E84" i="29"/>
  <c r="E51" i="29"/>
  <c r="F84" i="30"/>
  <c r="F51" i="30"/>
  <c r="F84" i="29"/>
  <c r="F27" i="29"/>
  <c r="F51" i="29"/>
  <c r="F48" i="30"/>
  <c r="F48" i="29"/>
  <c r="F27" i="30"/>
  <c r="E49" i="30" l="1"/>
  <c r="G13" i="31"/>
  <c r="G14" i="31" s="1"/>
  <c r="F17" i="31"/>
  <c r="F18" i="31" s="1"/>
  <c r="F33" i="31" s="1"/>
  <c r="E49" i="29"/>
  <c r="F13" i="31"/>
  <c r="F14" i="31" s="1"/>
  <c r="F9" i="31"/>
  <c r="F29" i="31"/>
  <c r="F31" i="31"/>
  <c r="E28" i="30"/>
  <c r="E52" i="30"/>
  <c r="E53" i="30" s="1"/>
  <c r="E28" i="29"/>
  <c r="E52" i="29"/>
  <c r="E53" i="29" s="1"/>
  <c r="F49" i="30"/>
  <c r="F49" i="29"/>
  <c r="F53" i="30"/>
  <c r="F28" i="29"/>
  <c r="F52" i="29"/>
  <c r="F28" i="30"/>
  <c r="F53" i="29"/>
  <c r="F52" i="30"/>
  <c r="G17" i="31" l="1"/>
  <c r="G18" i="31" s="1"/>
  <c r="G33" i="31" s="1"/>
  <c r="G31" i="31"/>
  <c r="G29" i="31"/>
  <c r="E87" i="30"/>
  <c r="E87" i="29"/>
  <c r="F87" i="30"/>
  <c r="F87" i="29"/>
  <c r="E88" i="30" l="1"/>
  <c r="E90" i="30" s="1"/>
  <c r="E92" i="30" s="1"/>
  <c r="E88" i="29"/>
  <c r="E90" i="29" s="1"/>
  <c r="E92" i="29" s="1"/>
  <c r="F79" i="21"/>
  <c r="F68" i="21"/>
  <c r="F90" i="30"/>
  <c r="F90" i="29"/>
  <c r="F67" i="21"/>
  <c r="F66" i="21"/>
  <c r="F65" i="21"/>
  <c r="F88" i="30"/>
  <c r="F92" i="29"/>
  <c r="F88" i="29"/>
  <c r="F92" i="30"/>
  <c r="F78" i="21"/>
  <c r="E73" i="21" l="1"/>
  <c r="E84" i="21" s="1"/>
  <c r="E37" i="21"/>
  <c r="D41" i="21"/>
  <c r="E41" i="21" s="1"/>
  <c r="F76" i="21"/>
  <c r="F75" i="21"/>
  <c r="F73" i="21"/>
  <c r="F71" i="21"/>
  <c r="F74" i="21"/>
  <c r="F77" i="21"/>
  <c r="F70" i="21"/>
  <c r="F69" i="21"/>
  <c r="D22" i="21" l="1"/>
  <c r="E22" i="21" s="1"/>
  <c r="D20" i="21"/>
  <c r="E20" i="21" s="1"/>
  <c r="D18" i="21"/>
  <c r="E18" i="21" s="1"/>
  <c r="R158" i="21" l="1"/>
  <c r="E47" i="21" l="1"/>
  <c r="E12" i="31" s="1"/>
  <c r="H12" i="31" s="1"/>
  <c r="E26" i="21"/>
  <c r="E7" i="31" s="1"/>
  <c r="H7" i="31" s="1"/>
  <c r="E16" i="31" l="1"/>
  <c r="H16" i="31" s="1"/>
  <c r="C3" i="21"/>
  <c r="F63" i="21"/>
  <c r="F64" i="21"/>
  <c r="F60" i="21"/>
  <c r="D14" i="21" l="1"/>
  <c r="E14" i="21" s="1"/>
  <c r="D16" i="21"/>
  <c r="E16" i="21" s="1"/>
  <c r="D24" i="21"/>
  <c r="E24" i="21" s="1"/>
  <c r="D31" i="21"/>
  <c r="E31" i="21" s="1"/>
  <c r="D33" i="21"/>
  <c r="E33" i="21" s="1"/>
  <c r="D35" i="21"/>
  <c r="E35" i="21" s="1"/>
  <c r="D39" i="21"/>
  <c r="E39" i="21" s="1"/>
  <c r="D43" i="21"/>
  <c r="E43" i="21" s="1"/>
  <c r="D45" i="21"/>
  <c r="E45" i="21" s="1"/>
  <c r="F22" i="21"/>
  <c r="F21" i="21"/>
  <c r="F13" i="21"/>
  <c r="B88" i="21" l="1"/>
  <c r="E48" i="21"/>
  <c r="E13" i="31" s="1"/>
  <c r="E27" i="21"/>
  <c r="E8" i="31" s="1"/>
  <c r="H8" i="31" s="1"/>
  <c r="H9" i="31" s="1"/>
  <c r="E85" i="21"/>
  <c r="E26" i="31" s="1"/>
  <c r="E51" i="21"/>
  <c r="F19" i="21"/>
  <c r="F20" i="21"/>
  <c r="E28" i="31" l="1"/>
  <c r="H28" i="31" s="1"/>
  <c r="H26" i="31"/>
  <c r="E14" i="31"/>
  <c r="H13" i="31"/>
  <c r="H14" i="31" s="1"/>
  <c r="E9" i="31"/>
  <c r="E17" i="31"/>
  <c r="E28" i="21"/>
  <c r="E49" i="21"/>
  <c r="F38" i="21"/>
  <c r="F40" i="21"/>
  <c r="F39" i="21"/>
  <c r="F37" i="21"/>
  <c r="F41" i="21"/>
  <c r="F43" i="21"/>
  <c r="F36" i="21"/>
  <c r="F42" i="21"/>
  <c r="E18" i="31" l="1"/>
  <c r="H17" i="31"/>
  <c r="E52" i="21"/>
  <c r="E53" i="21" s="1"/>
  <c r="E87" i="21" s="1"/>
  <c r="F34" i="21"/>
  <c r="F14" i="21"/>
  <c r="F18" i="21"/>
  <c r="F15" i="21"/>
  <c r="F17" i="21"/>
  <c r="F16" i="21"/>
  <c r="F35" i="21"/>
  <c r="F33" i="21"/>
  <c r="E33" i="31" l="1"/>
  <c r="H33" i="31" s="1"/>
  <c r="H18" i="31"/>
  <c r="E29" i="31"/>
  <c r="E31" i="31"/>
  <c r="E88" i="21"/>
  <c r="E90" i="21" s="1"/>
  <c r="E92" i="21" s="1"/>
  <c r="F87" i="21"/>
  <c r="F49" i="21"/>
  <c r="F26" i="21"/>
  <c r="F88" i="21"/>
  <c r="F47" i="21"/>
  <c r="F84" i="21"/>
  <c r="F82" i="21"/>
  <c r="F31" i="21"/>
  <c r="F24" i="21"/>
  <c r="F55" i="21"/>
  <c r="F32" i="21"/>
  <c r="F90" i="21"/>
  <c r="F30" i="21"/>
  <c r="F51" i="21"/>
  <c r="F48" i="21"/>
  <c r="F81" i="21"/>
  <c r="F53" i="21"/>
  <c r="F52" i="21"/>
  <c r="F57" i="21"/>
  <c r="F44" i="21"/>
  <c r="F28" i="21"/>
  <c r="F80" i="21"/>
  <c r="F23" i="21"/>
  <c r="F83" i="21"/>
  <c r="F45" i="21"/>
  <c r="F92" i="21"/>
  <c r="F27" i="21"/>
  <c r="F85" i="21"/>
</calcChain>
</file>

<file path=xl/sharedStrings.xml><?xml version="1.0" encoding="utf-8"?>
<sst xmlns="http://schemas.openxmlformats.org/spreadsheetml/2006/main" count="432" uniqueCount="94">
  <si>
    <t>Total</t>
  </si>
  <si>
    <t>A.</t>
  </si>
  <si>
    <t>B.</t>
  </si>
  <si>
    <t>C.</t>
  </si>
  <si>
    <t>D.</t>
  </si>
  <si>
    <t>E.</t>
  </si>
  <si>
    <t>H.</t>
  </si>
  <si>
    <t>Total Direct Costs</t>
  </si>
  <si>
    <t>Applicable F&amp;A Rate</t>
  </si>
  <si>
    <t>Tuition Remission Rate</t>
  </si>
  <si>
    <t>Fringe Benefit Rate (SURS)</t>
  </si>
  <si>
    <t>Materials &amp; Supplies</t>
  </si>
  <si>
    <t>Total Other Direct Costs</t>
  </si>
  <si>
    <t>On Campus</t>
  </si>
  <si>
    <t>Off Campus</t>
  </si>
  <si>
    <t>Other Sponsored Activity</t>
  </si>
  <si>
    <t>Location</t>
  </si>
  <si>
    <t>Activity Type</t>
  </si>
  <si>
    <t>Salary</t>
  </si>
  <si>
    <t>Fringe</t>
  </si>
  <si>
    <t>Other Senior Personnel</t>
  </si>
  <si>
    <t>Other Professional</t>
  </si>
  <si>
    <t>Student Hourly</t>
  </si>
  <si>
    <t>Basis</t>
  </si>
  <si>
    <t>MTDC</t>
  </si>
  <si>
    <t>TDC</t>
  </si>
  <si>
    <t>All Personnel</t>
  </si>
  <si>
    <t>Participant Support Costs</t>
  </si>
  <si>
    <t>Total Direct and F&amp;A Costs</t>
  </si>
  <si>
    <t>F&amp;A Basis</t>
  </si>
  <si>
    <t>F.</t>
  </si>
  <si>
    <t>G.</t>
  </si>
  <si>
    <t>Inflation Rate - Salaries</t>
  </si>
  <si>
    <t>Inflation Rate - Expenses</t>
  </si>
  <si>
    <t>Sponsored Research</t>
  </si>
  <si>
    <t>Sponsored Instruction</t>
  </si>
  <si>
    <t>Other</t>
  </si>
  <si>
    <t>Fellowship</t>
  </si>
  <si>
    <t>Clinical Trial (Industry)</t>
  </si>
  <si>
    <t>Clinical Trial (Non-Industry)</t>
  </si>
  <si>
    <t>Applicable F&amp;A Basis</t>
  </si>
  <si>
    <t>Admin. Salary*</t>
  </si>
  <si>
    <t>Co-PI/Co-I 1</t>
  </si>
  <si>
    <t>Co-PI/Co-I 2</t>
  </si>
  <si>
    <t>Co-PI/Co-I 3</t>
  </si>
  <si>
    <t>Co-PI/Co-I 4</t>
  </si>
  <si>
    <t>PI/PD</t>
  </si>
  <si>
    <t>Period 1</t>
  </si>
  <si>
    <t>Computer Services</t>
  </si>
  <si>
    <t>Tuition Remission</t>
  </si>
  <si>
    <t>Exempt Subaward Costs (&gt;$25k)</t>
  </si>
  <si>
    <t>Shipping</t>
  </si>
  <si>
    <t>Other Direct Costs</t>
  </si>
  <si>
    <t>Senior Personnel</t>
  </si>
  <si>
    <t>Other Personnel</t>
  </si>
  <si>
    <t>Fringe Benefits</t>
  </si>
  <si>
    <t>I.</t>
  </si>
  <si>
    <t>J.</t>
  </si>
  <si>
    <t>Subtotal</t>
  </si>
  <si>
    <t>Total Indirect (F&amp;A) Costs</t>
  </si>
  <si>
    <r>
      <rPr>
        <b/>
        <sz val="10"/>
        <rFont val="Arial"/>
        <family val="2"/>
      </rPr>
      <t>Travel</t>
    </r>
    <r>
      <rPr>
        <sz val="10"/>
        <rFont val="Arial"/>
        <family val="2"/>
      </rPr>
      <t xml:space="preserve"> - Domestic</t>
    </r>
  </si>
  <si>
    <r>
      <rPr>
        <b/>
        <sz val="10"/>
        <rFont val="Arial"/>
        <family val="2"/>
      </rPr>
      <t>Travel</t>
    </r>
    <r>
      <rPr>
        <sz val="10"/>
        <rFont val="Arial"/>
        <family val="2"/>
      </rPr>
      <t xml:space="preserve"> - International</t>
    </r>
  </si>
  <si>
    <t xml:space="preserve">Subaward: </t>
  </si>
  <si>
    <t>Subaward:</t>
  </si>
  <si>
    <t>Equipment</t>
  </si>
  <si>
    <t>Administered Programs via RFP</t>
  </si>
  <si>
    <t>Conference Hosting Costs (Room Rental, Honorariums)</t>
  </si>
  <si>
    <t xml:space="preserve">Non-Employee Travel </t>
  </si>
  <si>
    <t>Conference Registration</t>
  </si>
  <si>
    <t>Consultant Services (Professional Service Costs)</t>
  </si>
  <si>
    <t>Publication / Dissemination</t>
  </si>
  <si>
    <t>Animal Costs / Human Incentive Costs</t>
  </si>
  <si>
    <t>Equipment Rental</t>
  </si>
  <si>
    <t>Service Activity (Internal)</t>
  </si>
  <si>
    <t>Add Your Notes Here</t>
  </si>
  <si>
    <t>Graduate Assistant(s)</t>
  </si>
  <si>
    <t>Postdoctoral Research Assistant(s)</t>
  </si>
  <si>
    <t>Subtotal Other-Other</t>
  </si>
  <si>
    <t>Other Contractor Costs: (Advisory Board, Printing Services)</t>
  </si>
  <si>
    <t>Non-SURS Employee</t>
  </si>
  <si>
    <t>Fringe Benefit Rate (Student Hourly ≥ Half Time Enrollment)</t>
  </si>
  <si>
    <t>Fringe Benefit Rate (Non-SURS &amp; Student Hourly &lt; Half Time Enrollment)</t>
  </si>
  <si>
    <t>Fringe Benefit Rate (GRA ≥ Half Time Enrollment)</t>
  </si>
  <si>
    <t>Fringe Benefit Rate (GRA &lt; Half Time Enrollment)</t>
  </si>
  <si>
    <t>≥ Half Time Enrollment</t>
  </si>
  <si>
    <t>&lt; Half Time Enrollment</t>
  </si>
  <si>
    <t xml:space="preserve"> &lt; Half Time Enrollment</t>
  </si>
  <si>
    <t>Computer Services - Exempt (Cloud Computing, ICCP)</t>
  </si>
  <si>
    <t>Collaborators</t>
  </si>
  <si>
    <t>UIUC</t>
  </si>
  <si>
    <t>OSF</t>
  </si>
  <si>
    <t>UICOMP</t>
  </si>
  <si>
    <t>Total Costs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</si>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</sst>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0.0%"/>
    <numFmt numFmtId="165" formatCode="0.000%"/>
    <numFmt numFmtId="166" formatCode="_(&quot;$&quot;* #,##0_);_(&quot;$&quot;* \(#,##0\);_(&quot;$&quot;* &quot;-&quot;??_);_(@_)"/>
    <numFmt numFmtId="167" formatCode="&quot;$&quot;#,##0"/>
  </numFmts>
  <fonts count="28" x14ac:knownFonts="1">
    <font>
      <sz val="10"/>
      <name val="Arial"/>
    </font>
    <font>
      <sz val="11"/>
      <color theme="1"/>
      <name val="Calibri"/>
      <family val="2"/>
      <scheme val="minor"/>
    </font>
    <font>
      <b/>
      <sz val="10"/>
      <name val="Arial"/>
      <family val="2"/>
    </font>
    <font>
      <sz val="10"/>
      <name val="Arial"/>
      <family val="2"/>
    </font>
    <font>
      <sz val="10"/>
      <color indexed="8"/>
      <name val="Arial"/>
      <family val="2"/>
    </font>
    <font>
      <sz val="10"/>
      <color indexed="12"/>
      <name val="Arial"/>
      <family val="2"/>
    </font>
    <font>
      <sz val="10"/>
      <color indexed="10"/>
      <name val="Arial"/>
      <family val="2"/>
    </font>
    <font>
      <b/>
      <sz val="10"/>
      <color indexed="12"/>
      <name val="Arial"/>
      <family val="2"/>
    </font>
    <font>
      <b/>
      <sz val="10"/>
      <color indexed="8"/>
      <name val="Arial"/>
      <family val="2"/>
    </font>
    <font>
      <i/>
      <sz val="10"/>
      <name val="Arial"/>
      <family val="2"/>
    </font>
    <font>
      <i/>
      <sz val="10"/>
      <color indexed="12"/>
      <name val="Arial"/>
      <family val="2"/>
    </font>
    <font>
      <sz val="10"/>
      <color rgb="FFFF0000"/>
      <name val="Arial"/>
      <family val="2"/>
    </font>
    <font>
      <u/>
      <sz val="10"/>
      <color theme="10"/>
      <name val="Arial"/>
      <family val="2"/>
    </font>
    <font>
      <sz val="9"/>
      <name val="Arial"/>
      <family val="2"/>
    </font>
    <font>
      <sz val="9"/>
      <color indexed="8"/>
      <name val="Arial"/>
      <family val="2"/>
    </font>
    <font>
      <b/>
      <sz val="9"/>
      <name val="Arial"/>
      <family val="2"/>
    </font>
    <font>
      <sz val="9"/>
      <color indexed="10"/>
      <name val="Arial"/>
      <family val="2"/>
    </font>
    <font>
      <b/>
      <sz val="9"/>
      <color rgb="FFFF0000"/>
      <name val="Arial"/>
      <family val="2"/>
    </font>
    <font>
      <b/>
      <sz val="9"/>
      <color indexed="8"/>
      <name val="Arial"/>
      <family val="2"/>
    </font>
    <font>
      <b/>
      <u val="singleAccounting"/>
      <sz val="9.5"/>
      <name val="Arial"/>
      <family val="2"/>
    </font>
    <font>
      <b/>
      <u val="singleAccounting"/>
      <sz val="9.5"/>
      <color indexed="12"/>
      <name val="Arial"/>
      <family val="2"/>
    </font>
    <font>
      <sz val="9"/>
      <color indexed="12"/>
      <name val="Arial"/>
      <family val="2"/>
    </font>
    <font>
      <sz val="12"/>
      <name val="Arial"/>
      <family val="2"/>
    </font>
    <font>
      <b/>
      <sz val="11"/>
      <name val="Arial"/>
      <family val="2"/>
    </font>
    <font>
      <u/>
      <sz val="9"/>
      <name val="Arial"/>
      <family val="2"/>
    </font>
    <font>
      <sz val="8"/>
      <name val="Arial"/>
      <family val="2"/>
    </font>
    <font>
      <sz val="10"/>
      <name val="Arial"/>
    </font>
    <font>
      <b/>
      <i/>
      <sz val="10"/>
      <name val="Arial"/>
      <family val="2"/>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2" tint="-9.9978637043366805E-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style="medium">
        <color rgb="FFFF0000"/>
      </top>
      <bottom/>
      <diagonal/>
    </border>
    <border>
      <left style="medium">
        <color rgb="FFFF0000"/>
      </left>
      <right/>
      <top/>
      <bottom/>
      <diagonal/>
    </border>
    <border>
      <left/>
      <right/>
      <top/>
      <bottom style="medium">
        <color rgb="FFFF0000"/>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12" fillId="0" borderId="0" applyNumberFormat="0" applyFill="0" applyBorder="0" applyAlignment="0" applyProtection="0"/>
    <xf numFmtId="0" fontId="1" fillId="0" borderId="0"/>
    <xf numFmtId="42" fontId="26" fillId="0" borderId="0" applyFont="0" applyFill="0" applyBorder="0" applyAlignment="0" applyProtection="0"/>
  </cellStyleXfs>
  <cellXfs count="122">
    <xf numFmtId="0" fontId="0" fillId="0" borderId="0" xfId="0"/>
    <xf numFmtId="166" fontId="4" fillId="0" borderId="0" xfId="1" quotePrefix="1" applyNumberFormat="1" applyFont="1" applyBorder="1" applyProtection="1">
      <protection locked="0"/>
    </xf>
    <xf numFmtId="166" fontId="4" fillId="0" borderId="0" xfId="1" applyNumberFormat="1" applyFont="1" applyBorder="1" applyProtection="1">
      <protection locked="0"/>
    </xf>
    <xf numFmtId="166" fontId="11" fillId="0" borderId="0" xfId="1" applyNumberFormat="1" applyFont="1" applyBorder="1" applyProtection="1">
      <protection locked="0"/>
    </xf>
    <xf numFmtId="166" fontId="6" fillId="0" borderId="0" xfId="1" applyNumberFormat="1" applyFont="1" applyBorder="1" applyProtection="1">
      <protection locked="0"/>
    </xf>
    <xf numFmtId="0" fontId="0" fillId="0" borderId="0" xfId="0" applyBorder="1" applyProtection="1"/>
    <xf numFmtId="0" fontId="0" fillId="0" borderId="0" xfId="0" applyProtection="1"/>
    <xf numFmtId="166" fontId="4" fillId="0" borderId="0" xfId="1" applyNumberFormat="1" applyFont="1" applyBorder="1" applyProtection="1"/>
    <xf numFmtId="166" fontId="4" fillId="0" borderId="0" xfId="1" applyNumberFormat="1" applyFont="1" applyProtection="1"/>
    <xf numFmtId="49" fontId="0" fillId="0" borderId="0" xfId="0" applyNumberFormat="1" applyProtection="1"/>
    <xf numFmtId="164" fontId="11" fillId="0" borderId="0" xfId="2" applyNumberFormat="1" applyFont="1" applyProtection="1"/>
    <xf numFmtId="0" fontId="11" fillId="0" borderId="0" xfId="0" applyFont="1" applyProtection="1"/>
    <xf numFmtId="0" fontId="2" fillId="0" borderId="0" xfId="0" applyFont="1" applyAlignment="1" applyProtection="1">
      <alignment horizontal="center"/>
    </xf>
    <xf numFmtId="0" fontId="2" fillId="0" borderId="0" xfId="0" applyFont="1" applyProtection="1"/>
    <xf numFmtId="0" fontId="2" fillId="0" borderId="3" xfId="0" applyFont="1" applyBorder="1" applyAlignment="1" applyProtection="1">
      <alignment horizontal="center"/>
    </xf>
    <xf numFmtId="1" fontId="3" fillId="0" borderId="0" xfId="0" applyNumberFormat="1" applyFont="1" applyBorder="1" applyProtection="1"/>
    <xf numFmtId="166" fontId="5" fillId="0" borderId="4" xfId="1" applyNumberFormat="1" applyFont="1" applyBorder="1" applyProtection="1"/>
    <xf numFmtId="166" fontId="4" fillId="0" borderId="0" xfId="1" applyNumberFormat="1" applyFont="1" applyFill="1" applyBorder="1" applyProtection="1"/>
    <xf numFmtId="0" fontId="3" fillId="0" borderId="3" xfId="0" applyFont="1" applyBorder="1" applyAlignment="1" applyProtection="1">
      <alignment horizontal="center"/>
    </xf>
    <xf numFmtId="166" fontId="5" fillId="0" borderId="9" xfId="1" applyNumberFormat="1" applyFont="1" applyBorder="1" applyProtection="1"/>
    <xf numFmtId="0" fontId="3" fillId="0" borderId="0" xfId="0" applyFont="1" applyBorder="1" applyProtection="1"/>
    <xf numFmtId="166" fontId="7" fillId="0" borderId="4" xfId="1" applyNumberFormat="1" applyFont="1" applyBorder="1" applyProtection="1"/>
    <xf numFmtId="1" fontId="3" fillId="0" borderId="10" xfId="0" applyNumberFormat="1" applyFont="1" applyBorder="1" applyProtection="1"/>
    <xf numFmtId="166" fontId="8" fillId="0" borderId="0" xfId="1" applyNumberFormat="1" applyFont="1" applyBorder="1" applyProtection="1"/>
    <xf numFmtId="166" fontId="2" fillId="0" borderId="0" xfId="1" applyNumberFormat="1" applyFont="1" applyBorder="1" applyProtection="1"/>
    <xf numFmtId="1" fontId="9" fillId="0" borderId="0" xfId="0" applyNumberFormat="1" applyFont="1" applyBorder="1" applyProtection="1"/>
    <xf numFmtId="166" fontId="9" fillId="0" borderId="0" xfId="1" applyNumberFormat="1" applyFont="1" applyBorder="1" applyProtection="1"/>
    <xf numFmtId="166" fontId="10" fillId="0" borderId="4" xfId="1" applyNumberFormat="1" applyFont="1" applyBorder="1" applyProtection="1"/>
    <xf numFmtId="0" fontId="2" fillId="0" borderId="5" xfId="0" applyFont="1" applyBorder="1" applyAlignment="1" applyProtection="1">
      <alignment horizontal="center"/>
    </xf>
    <xf numFmtId="1" fontId="3" fillId="0" borderId="6" xfId="0" applyNumberFormat="1" applyFont="1" applyBorder="1" applyProtection="1"/>
    <xf numFmtId="166" fontId="2" fillId="0" borderId="6" xfId="1" applyNumberFormat="1" applyFont="1" applyBorder="1" applyProtection="1"/>
    <xf numFmtId="166" fontId="7" fillId="0" borderId="8" xfId="1" applyNumberFormat="1" applyFont="1" applyBorder="1" applyProtection="1"/>
    <xf numFmtId="166" fontId="5" fillId="0" borderId="0" xfId="1" applyNumberFormat="1" applyFont="1" applyProtection="1"/>
    <xf numFmtId="0" fontId="2" fillId="0" borderId="0" xfId="0" applyFont="1" applyBorder="1" applyProtection="1"/>
    <xf numFmtId="0" fontId="0" fillId="0" borderId="3" xfId="0" applyBorder="1" applyProtection="1"/>
    <xf numFmtId="166" fontId="3" fillId="0" borderId="0" xfId="1" applyNumberFormat="1" applyFont="1" applyProtection="1"/>
    <xf numFmtId="10" fontId="3" fillId="0" borderId="0" xfId="2" applyNumberFormat="1" applyFont="1" applyFill="1" applyBorder="1" applyProtection="1"/>
    <xf numFmtId="166" fontId="6" fillId="0" borderId="0" xfId="1" applyNumberFormat="1" applyFont="1" applyBorder="1" applyProtection="1"/>
    <xf numFmtId="166" fontId="3" fillId="0" borderId="0" xfId="1" applyNumberFormat="1" applyFont="1" applyBorder="1" applyProtection="1">
      <protection locked="0"/>
    </xf>
    <xf numFmtId="0" fontId="3" fillId="0" borderId="0" xfId="0" applyFont="1" applyProtection="1"/>
    <xf numFmtId="0" fontId="0" fillId="0" borderId="0" xfId="0" applyFont="1" applyProtection="1"/>
    <xf numFmtId="164" fontId="11" fillId="0" borderId="0" xfId="2" applyNumberFormat="1" applyFont="1" applyAlignment="1" applyProtection="1"/>
    <xf numFmtId="0" fontId="3" fillId="0" borderId="0" xfId="0" applyFont="1" applyBorder="1" applyAlignment="1" applyProtection="1">
      <alignment horizontal="left"/>
    </xf>
    <xf numFmtId="1" fontId="13" fillId="0" borderId="0" xfId="0" applyNumberFormat="1" applyFont="1" applyBorder="1" applyAlignment="1" applyProtection="1">
      <alignment horizontal="left"/>
    </xf>
    <xf numFmtId="10" fontId="13" fillId="2" borderId="0" xfId="2" applyNumberFormat="1" applyFont="1" applyFill="1" applyBorder="1" applyProtection="1">
      <protection locked="0"/>
    </xf>
    <xf numFmtId="1" fontId="13" fillId="0" borderId="0" xfId="0" applyNumberFormat="1" applyFont="1" applyFill="1" applyBorder="1" applyAlignment="1" applyProtection="1">
      <alignment horizontal="left"/>
    </xf>
    <xf numFmtId="0" fontId="15" fillId="0" borderId="1" xfId="0" applyFont="1" applyBorder="1" applyAlignment="1" applyProtection="1">
      <alignment horizontal="left" vertical="center"/>
    </xf>
    <xf numFmtId="0" fontId="13" fillId="0" borderId="2" xfId="0" applyFont="1" applyBorder="1" applyAlignment="1" applyProtection="1">
      <alignment horizontal="center"/>
    </xf>
    <xf numFmtId="0" fontId="13" fillId="0" borderId="2" xfId="0" applyFont="1" applyBorder="1" applyAlignment="1" applyProtection="1">
      <alignment vertical="center"/>
    </xf>
    <xf numFmtId="10" fontId="16" fillId="0" borderId="7" xfId="2" applyNumberFormat="1" applyFont="1" applyBorder="1" applyAlignment="1" applyProtection="1">
      <alignment horizontal="left" vertical="center"/>
    </xf>
    <xf numFmtId="0" fontId="15" fillId="0" borderId="3" xfId="0" applyFont="1" applyBorder="1" applyAlignment="1" applyProtection="1">
      <alignment vertical="center"/>
    </xf>
    <xf numFmtId="166" fontId="14" fillId="0" borderId="0" xfId="1" applyNumberFormat="1" applyFont="1" applyBorder="1" applyProtection="1"/>
    <xf numFmtId="10" fontId="16" fillId="0" borderId="4" xfId="2" applyNumberFormat="1" applyFont="1" applyBorder="1" applyAlignment="1" applyProtection="1">
      <alignment horizontal="left" vertical="center"/>
    </xf>
    <xf numFmtId="0" fontId="13" fillId="0" borderId="0" xfId="0" applyFont="1" applyBorder="1" applyAlignment="1" applyProtection="1">
      <alignment vertical="center"/>
    </xf>
    <xf numFmtId="10" fontId="16" fillId="0" borderId="4" xfId="0" applyNumberFormat="1" applyFont="1" applyBorder="1" applyAlignment="1" applyProtection="1">
      <alignment horizontal="left" vertical="center"/>
    </xf>
    <xf numFmtId="167" fontId="0" fillId="0" borderId="0" xfId="0" applyNumberFormat="1" applyProtection="1"/>
    <xf numFmtId="1" fontId="3" fillId="0" borderId="0" xfId="0" applyNumberFormat="1" applyFont="1" applyBorder="1" applyAlignment="1" applyProtection="1">
      <alignment horizontal="left"/>
    </xf>
    <xf numFmtId="0" fontId="3" fillId="0" borderId="0" xfId="0" applyFont="1" applyBorder="1" applyAlignment="1" applyProtection="1">
      <alignment horizontal="center"/>
    </xf>
    <xf numFmtId="0" fontId="2" fillId="0" borderId="0" xfId="0" applyFont="1" applyBorder="1" applyAlignment="1" applyProtection="1">
      <alignment horizontal="left"/>
    </xf>
    <xf numFmtId="1" fontId="2" fillId="0" borderId="0" xfId="0" applyNumberFormat="1" applyFont="1" applyBorder="1" applyAlignment="1" applyProtection="1">
      <alignment horizontal="left"/>
    </xf>
    <xf numFmtId="1" fontId="2" fillId="0" borderId="10" xfId="0" applyNumberFormat="1" applyFont="1" applyBorder="1" applyAlignment="1" applyProtection="1">
      <alignment horizontal="left"/>
    </xf>
    <xf numFmtId="1" fontId="2" fillId="0" borderId="0" xfId="0" applyNumberFormat="1" applyFont="1" applyBorder="1" applyProtection="1"/>
    <xf numFmtId="0" fontId="2" fillId="0" borderId="6" xfId="0" applyFont="1" applyBorder="1" applyAlignment="1" applyProtection="1">
      <alignment horizontal="left"/>
    </xf>
    <xf numFmtId="0" fontId="3" fillId="0" borderId="0" xfId="0" applyFont="1" applyAlignment="1" applyProtection="1">
      <alignment horizontal="center"/>
    </xf>
    <xf numFmtId="166" fontId="8" fillId="0" borderId="0" xfId="1" applyNumberFormat="1" applyFont="1" applyFill="1" applyBorder="1" applyProtection="1"/>
    <xf numFmtId="166" fontId="14" fillId="3" borderId="0" xfId="1" quotePrefix="1" applyNumberFormat="1" applyFont="1" applyFill="1" applyBorder="1" applyProtection="1">
      <protection locked="0"/>
    </xf>
    <xf numFmtId="166" fontId="21" fillId="3" borderId="4" xfId="1" applyNumberFormat="1" applyFont="1" applyFill="1" applyBorder="1" applyProtection="1"/>
    <xf numFmtId="166" fontId="14" fillId="0" borderId="0" xfId="1" applyNumberFormat="1" applyFont="1" applyBorder="1" applyAlignment="1" applyProtection="1">
      <alignment vertical="center"/>
    </xf>
    <xf numFmtId="166" fontId="18" fillId="0" borderId="0" xfId="1" applyNumberFormat="1" applyFont="1" applyBorder="1" applyAlignment="1" applyProtection="1">
      <alignment horizontal="right" vertical="center"/>
    </xf>
    <xf numFmtId="0" fontId="0" fillId="0" borderId="17" xfId="0" applyBorder="1" applyAlignment="1" applyProtection="1"/>
    <xf numFmtId="0" fontId="0" fillId="0" borderId="0" xfId="0" applyBorder="1" applyAlignment="1" applyProtection="1"/>
    <xf numFmtId="0" fontId="0" fillId="0" borderId="10" xfId="0" applyBorder="1" applyAlignment="1" applyProtection="1"/>
    <xf numFmtId="0" fontId="15" fillId="0" borderId="0" xfId="0" applyFont="1" applyBorder="1" applyAlignment="1" applyProtection="1">
      <alignment horizontal="right" vertical="center"/>
    </xf>
    <xf numFmtId="166" fontId="21" fillId="3" borderId="9" xfId="1" applyNumberFormat="1" applyFont="1" applyFill="1" applyBorder="1" applyProtection="1"/>
    <xf numFmtId="0" fontId="2" fillId="0" borderId="10" xfId="0" applyFont="1" applyBorder="1" applyAlignment="1" applyProtection="1">
      <alignment horizontal="left"/>
    </xf>
    <xf numFmtId="1" fontId="3" fillId="0" borderId="0" xfId="0" applyNumberFormat="1" applyFont="1" applyBorder="1" applyAlignment="1" applyProtection="1">
      <alignment horizontal="left" indent="1"/>
    </xf>
    <xf numFmtId="166" fontId="3" fillId="0" borderId="10" xfId="1" applyNumberFormat="1" applyFont="1" applyBorder="1" applyProtection="1">
      <protection locked="0"/>
    </xf>
    <xf numFmtId="1" fontId="9" fillId="0" borderId="10" xfId="0" applyNumberFormat="1" applyFont="1" applyBorder="1" applyAlignment="1" applyProtection="1">
      <alignment horizontal="left" indent="1"/>
    </xf>
    <xf numFmtId="0" fontId="9" fillId="0" borderId="0" xfId="0" applyFont="1" applyBorder="1" applyAlignment="1" applyProtection="1">
      <alignment horizontal="left" indent="1"/>
    </xf>
    <xf numFmtId="0" fontId="2" fillId="0" borderId="0" xfId="0" applyFont="1" applyBorder="1" applyAlignment="1" applyProtection="1">
      <alignment horizontal="right"/>
    </xf>
    <xf numFmtId="0" fontId="24" fillId="0" borderId="2" xfId="4" applyFont="1" applyBorder="1" applyAlignment="1" applyProtection="1">
      <alignment horizontal="left" vertical="center" indent="1"/>
    </xf>
    <xf numFmtId="0" fontId="24" fillId="0" borderId="0" xfId="4" applyFont="1" applyBorder="1" applyAlignment="1" applyProtection="1">
      <alignment horizontal="left" vertical="center" indent="1"/>
    </xf>
    <xf numFmtId="0" fontId="13" fillId="0" borderId="0" xfId="0" applyFont="1" applyBorder="1" applyAlignment="1" applyProtection="1">
      <alignment horizontal="left" vertical="center" indent="1"/>
    </xf>
    <xf numFmtId="1" fontId="3" fillId="3" borderId="10" xfId="0" applyNumberFormat="1" applyFont="1" applyFill="1" applyBorder="1" applyProtection="1"/>
    <xf numFmtId="0" fontId="2" fillId="0" borderId="0" xfId="0" applyFont="1" applyBorder="1" applyAlignment="1">
      <alignment vertical="center"/>
    </xf>
    <xf numFmtId="0" fontId="2" fillId="0" borderId="4" xfId="0" applyFont="1" applyBorder="1" applyProtection="1"/>
    <xf numFmtId="10" fontId="2" fillId="0" borderId="0" xfId="2" applyNumberFormat="1" applyFont="1" applyFill="1" applyBorder="1" applyProtection="1"/>
    <xf numFmtId="10" fontId="2" fillId="3" borderId="10" xfId="2" applyNumberFormat="1" applyFont="1" applyFill="1" applyBorder="1" applyProtection="1"/>
    <xf numFmtId="1" fontId="3" fillId="0" borderId="0" xfId="4" applyNumberFormat="1" applyFont="1" applyBorder="1" applyAlignment="1" applyProtection="1">
      <alignment horizontal="left" indent="1"/>
    </xf>
    <xf numFmtId="166" fontId="14" fillId="3" borderId="10" xfId="1" quotePrefix="1" applyNumberFormat="1" applyFont="1" applyFill="1" applyBorder="1" applyProtection="1">
      <protection locked="0"/>
    </xf>
    <xf numFmtId="166" fontId="20" fillId="0" borderId="7" xfId="1" applyNumberFormat="1" applyFont="1" applyBorder="1" applyAlignment="1" applyProtection="1">
      <alignment horizontal="center" vertical="top"/>
    </xf>
    <xf numFmtId="166" fontId="2" fillId="0" borderId="0" xfId="1" applyNumberFormat="1" applyFont="1" applyBorder="1" applyProtection="1">
      <protection locked="0"/>
    </xf>
    <xf numFmtId="0" fontId="2" fillId="0" borderId="0" xfId="0" applyFont="1" applyBorder="1" applyAlignment="1" applyProtection="1">
      <alignment horizontal="left" indent="1"/>
    </xf>
    <xf numFmtId="0" fontId="25" fillId="0" borderId="0" xfId="0" applyFont="1" applyBorder="1" applyAlignment="1" applyProtection="1">
      <alignment horizontal="left" indent="1"/>
    </xf>
    <xf numFmtId="0" fontId="2" fillId="0" borderId="1" xfId="0" applyFont="1" applyBorder="1" applyProtection="1"/>
    <xf numFmtId="0" fontId="2" fillId="0" borderId="2" xfId="0" applyFont="1" applyBorder="1" applyProtection="1"/>
    <xf numFmtId="166" fontId="19" fillId="0" borderId="2" xfId="1" applyNumberFormat="1" applyFont="1" applyBorder="1" applyAlignment="1" applyProtection="1">
      <alignment horizontal="center" vertical="top"/>
    </xf>
    <xf numFmtId="0" fontId="23" fillId="0" borderId="0" xfId="0" applyFont="1" applyBorder="1" applyAlignment="1" applyProtection="1">
      <alignment horizontal="left"/>
    </xf>
    <xf numFmtId="167" fontId="25" fillId="0" borderId="0" xfId="1" applyNumberFormat="1" applyFont="1" applyFill="1" applyBorder="1" applyProtection="1"/>
    <xf numFmtId="10" fontId="13" fillId="2" borderId="4" xfId="2" applyNumberFormat="1" applyFont="1" applyFill="1" applyBorder="1" applyAlignment="1" applyProtection="1">
      <alignment horizontal="left" vertical="center"/>
    </xf>
    <xf numFmtId="167" fontId="3" fillId="0" borderId="0" xfId="0" applyNumberFormat="1" applyFont="1" applyBorder="1" applyAlignment="1" applyProtection="1">
      <alignment horizontal="left"/>
    </xf>
    <xf numFmtId="0" fontId="0" fillId="0" borderId="0" xfId="0" applyFill="1" applyBorder="1" applyProtection="1"/>
    <xf numFmtId="10" fontId="13" fillId="2" borderId="0" xfId="2" applyNumberFormat="1" applyFont="1" applyFill="1" applyBorder="1" applyAlignment="1" applyProtection="1">
      <alignment horizontal="left" vertical="center"/>
      <protection locked="0"/>
    </xf>
    <xf numFmtId="10" fontId="13" fillId="2" borderId="2" xfId="2" applyNumberFormat="1" applyFont="1" applyFill="1" applyBorder="1" applyAlignment="1" applyProtection="1">
      <alignment horizontal="left" vertical="center"/>
      <protection locked="0"/>
    </xf>
    <xf numFmtId="10" fontId="13" fillId="2" borderId="16" xfId="2" applyNumberFormat="1" applyFont="1" applyFill="1" applyBorder="1" applyAlignment="1" applyProtection="1">
      <alignment horizontal="left" vertical="center"/>
      <protection locked="0"/>
    </xf>
    <xf numFmtId="10" fontId="13" fillId="2" borderId="0" xfId="2" applyNumberFormat="1" applyFont="1" applyFill="1" applyBorder="1" applyAlignment="1" applyProtection="1">
      <alignment horizontal="left" vertical="center"/>
      <protection locked="0"/>
    </xf>
    <xf numFmtId="10" fontId="13" fillId="2" borderId="2" xfId="2" applyNumberFormat="1" applyFont="1" applyFill="1" applyBorder="1" applyAlignment="1" applyProtection="1">
      <alignment horizontal="left" vertical="center"/>
      <protection locked="0"/>
    </xf>
    <xf numFmtId="0" fontId="22" fillId="4" borderId="17" xfId="0" applyFont="1" applyFill="1" applyBorder="1" applyAlignment="1">
      <alignment horizontal="left" vertical="top" wrapText="1"/>
    </xf>
    <xf numFmtId="0" fontId="22" fillId="4" borderId="0" xfId="0" applyFont="1" applyFill="1" applyBorder="1" applyAlignment="1">
      <alignment horizontal="left" vertical="top" wrapText="1"/>
    </xf>
    <xf numFmtId="0" fontId="17" fillId="0" borderId="14" xfId="0" applyFont="1" applyFill="1" applyBorder="1" applyAlignment="1" applyProtection="1">
      <alignment horizontal="left" vertical="top" wrapText="1"/>
    </xf>
    <xf numFmtId="0" fontId="17" fillId="0" borderId="11" xfId="0" applyFont="1" applyFill="1" applyBorder="1" applyAlignment="1" applyProtection="1">
      <alignment horizontal="left" vertical="top" wrapText="1"/>
    </xf>
    <xf numFmtId="0" fontId="17" fillId="0" borderId="12" xfId="0" applyFont="1" applyFill="1" applyBorder="1" applyAlignment="1" applyProtection="1">
      <alignment horizontal="left" vertical="top" wrapText="1"/>
    </xf>
    <xf numFmtId="0" fontId="17" fillId="0" borderId="15"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13" xfId="0" applyFont="1" applyFill="1" applyBorder="1" applyAlignment="1" applyProtection="1">
      <alignment horizontal="left" vertical="top" wrapText="1"/>
    </xf>
    <xf numFmtId="0" fontId="2" fillId="0" borderId="3" xfId="0" applyFont="1" applyBorder="1" applyProtection="1"/>
    <xf numFmtId="166" fontId="19" fillId="0" borderId="0" xfId="1" applyNumberFormat="1" applyFont="1" applyBorder="1" applyAlignment="1" applyProtection="1">
      <alignment horizontal="center" vertical="top"/>
    </xf>
    <xf numFmtId="166" fontId="3" fillId="0" borderId="0" xfId="1" applyNumberFormat="1" applyFont="1" applyBorder="1" applyProtection="1"/>
    <xf numFmtId="166" fontId="2" fillId="0" borderId="18" xfId="1" applyNumberFormat="1" applyFont="1" applyBorder="1" applyProtection="1"/>
    <xf numFmtId="166" fontId="2" fillId="0" borderId="19" xfId="1" applyNumberFormat="1" applyFont="1" applyBorder="1" applyProtection="1"/>
    <xf numFmtId="166" fontId="27" fillId="0" borderId="19" xfId="1" applyNumberFormat="1" applyFont="1" applyBorder="1" applyProtection="1"/>
    <xf numFmtId="42" fontId="2" fillId="0" borderId="20" xfId="6" applyFont="1" applyBorder="1" applyProtection="1"/>
  </cellXfs>
  <cellStyles count="7">
    <cellStyle name="Currency" xfId="1" builtinId="4"/>
    <cellStyle name="Currency [0]" xfId="6" builtinId="7"/>
    <cellStyle name="Hyperlink" xfId="4" builtinId="8" customBuiltin="1"/>
    <cellStyle name="Normal" xfId="0" builtinId="0"/>
    <cellStyle name="Normal 2" xfId="3" xr:uid="{00000000-0005-0000-0000-000003000000}"/>
    <cellStyle name="Normal 3" xfId="5" xr:uid="{D8300789-571B-4F16-BDE8-E91A9BA7FEDA}"/>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E7E7"/>
      <color rgb="FFFFFF66"/>
      <color rgb="FFFCD5C4"/>
      <color rgb="FFFBC6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illinoisedu-my.sharepoint.com/personal/bprogers_illinois_edu/Documents/Associate%20Director%20-%20Proposals/Templates/Budgets/WORKING%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neral"/>
      <sheetName val="State of IL"/>
      <sheetName val="USDA Cap"/>
      <sheetName val="General - Cost Share"/>
      <sheetName val="Research or Instr UIC Component"/>
      <sheetName val="location tool"/>
    </sheetNames>
    <sheetDataSet>
      <sheetData sheetId="0" refreshError="1"/>
      <sheetData sheetId="1" refreshError="1"/>
      <sheetData sheetId="2" refreshError="1"/>
      <sheetData sheetId="3">
        <row r="4">
          <cell r="AE4">
            <v>0.3</v>
          </cell>
        </row>
        <row r="5">
          <cell r="AE5">
            <v>0.22</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rvicerates.research.illinois.edu/"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www.obfs.uillinois.edu/government-costing/fringe-benefit-rates/" TargetMode="External"/><Relationship Id="rId6" Type="http://schemas.openxmlformats.org/officeDocument/2006/relationships/hyperlink" Target="https://www.obfs.uillinois.edu/government-costing/facilities-administrative/" TargetMode="External"/><Relationship Id="rId11" Type="http://schemas.openxmlformats.org/officeDocument/2006/relationships/vmlDrawing" Target="../drawings/vmlDrawing1.vml"/><Relationship Id="rId5" Type="http://schemas.openxmlformats.org/officeDocument/2006/relationships/hyperlink" Target="https://www.obfs.uillinois.edu/government-costing/tuition-remission/" TargetMode="External"/><Relationship Id="rId10" Type="http://schemas.openxmlformats.org/officeDocument/2006/relationships/printerSettings" Target="../printerSettings/printerSettings1.bin"/><Relationship Id="rId4" Type="http://schemas.openxmlformats.org/officeDocument/2006/relationships/hyperlink" Target="https://www.obfs.uillinois.edu/government-costing/fringe-benefit-rates/" TargetMode="External"/><Relationship Id="rId9" Type="http://schemas.openxmlformats.org/officeDocument/2006/relationships/hyperlink" Target="https://www.obfs.uillinois.edu/government-costing/fringe-benefit-rat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ervicerates.research.illinois.edu/"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www.obfs.uillinois.edu/government-costing/fringe-benefit-rates/" TargetMode="External"/><Relationship Id="rId6" Type="http://schemas.openxmlformats.org/officeDocument/2006/relationships/hyperlink" Target="https://www.obfs.uillinois.edu/government-costing/facilities-administrative/" TargetMode="External"/><Relationship Id="rId11" Type="http://schemas.openxmlformats.org/officeDocument/2006/relationships/vmlDrawing" Target="../drawings/vmlDrawing2.vml"/><Relationship Id="rId5" Type="http://schemas.openxmlformats.org/officeDocument/2006/relationships/hyperlink" Target="https://www.obfs.uillinois.edu/government-costing/tuition-remission/" TargetMode="External"/><Relationship Id="rId10" Type="http://schemas.openxmlformats.org/officeDocument/2006/relationships/printerSettings" Target="../printerSettings/printerSettings2.bin"/><Relationship Id="rId4" Type="http://schemas.openxmlformats.org/officeDocument/2006/relationships/hyperlink" Target="https://www.obfs.uillinois.edu/government-costing/fringe-benefit-rates/" TargetMode="External"/><Relationship Id="rId9" Type="http://schemas.openxmlformats.org/officeDocument/2006/relationships/hyperlink" Target="https://www.obfs.uillinois.edu/government-costing/fringe-benefit-rat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ervicerates.research.illinois.edu/"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www.obfs.uillinois.edu/government-costing/fringe-benefit-rates/" TargetMode="External"/><Relationship Id="rId6" Type="http://schemas.openxmlformats.org/officeDocument/2006/relationships/hyperlink" Target="https://www.obfs.uillinois.edu/government-costing/facilities-administrative/" TargetMode="External"/><Relationship Id="rId11" Type="http://schemas.openxmlformats.org/officeDocument/2006/relationships/vmlDrawing" Target="../drawings/vmlDrawing3.vml"/><Relationship Id="rId5" Type="http://schemas.openxmlformats.org/officeDocument/2006/relationships/hyperlink" Target="https://www.obfs.uillinois.edu/government-costing/tuition-remission/" TargetMode="External"/><Relationship Id="rId10" Type="http://schemas.openxmlformats.org/officeDocument/2006/relationships/printerSettings" Target="../printerSettings/printerSettings3.bin"/><Relationship Id="rId4" Type="http://schemas.openxmlformats.org/officeDocument/2006/relationships/hyperlink" Target="https://www.obfs.uillinois.edu/government-costing/fringe-benefit-rates/" TargetMode="External"/><Relationship Id="rId9" Type="http://schemas.openxmlformats.org/officeDocument/2006/relationships/hyperlink" Target="https://www.obfs.uillinois.edu/government-costing/fringe-benefit-rate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pageSetUpPr fitToPage="1"/>
  </sheetPr>
  <dimension ref="A1:AT162"/>
  <sheetViews>
    <sheetView showGridLines="0" zoomScale="115" zoomScaleNormal="115" workbookViewId="0">
      <pane ySplit="10" topLeftCell="A59" activePane="bottomLeft" state="frozen"/>
      <selection pane="bottomLeft" activeCell="E95" sqref="E95"/>
    </sheetView>
  </sheetViews>
  <sheetFormatPr defaultColWidth="9.140625" defaultRowHeight="12.75" x14ac:dyDescent="0.2"/>
  <cols>
    <col min="1" max="1" width="3.42578125" style="12" customWidth="1"/>
    <col min="2" max="2" width="17.140625" style="63" customWidth="1"/>
    <col min="3" max="3" width="7" style="39" customWidth="1"/>
    <col min="4" max="4" width="7.85546875" style="39" customWidth="1"/>
    <col min="5" max="5" width="12.85546875" style="35" customWidth="1"/>
    <col min="6" max="9" width="13.28515625" style="8" customWidth="1"/>
    <col min="10" max="10" width="13.28515625" style="32" customWidth="1"/>
    <col min="11" max="12" width="9.140625" style="6" customWidth="1"/>
    <col min="13" max="17" width="9.140625" style="6"/>
    <col min="18" max="18" width="104.85546875" style="6" customWidth="1"/>
    <col min="19" max="24" width="9.140625" style="6"/>
    <col min="25" max="25" width="12" style="6" customWidth="1"/>
    <col min="26" max="16384" width="9.140625" style="6"/>
  </cols>
  <sheetData>
    <row r="1" spans="1:46" ht="12.6" hidden="1" customHeight="1" x14ac:dyDescent="0.2">
      <c r="A1" s="46" t="s">
        <v>17</v>
      </c>
      <c r="B1" s="47"/>
      <c r="C1" s="106"/>
      <c r="D1" s="106"/>
      <c r="E1" s="106"/>
      <c r="F1" s="80" t="s">
        <v>8</v>
      </c>
      <c r="G1" s="48"/>
      <c r="H1" s="48"/>
      <c r="I1" s="48"/>
      <c r="J1" s="49">
        <v>0</v>
      </c>
      <c r="K1" s="69"/>
      <c r="M1" s="69"/>
      <c r="N1" s="69"/>
      <c r="O1" s="5"/>
    </row>
    <row r="2" spans="1:46" ht="12.6" hidden="1" customHeight="1" x14ac:dyDescent="0.2">
      <c r="A2" s="50" t="s">
        <v>16</v>
      </c>
      <c r="B2" s="51"/>
      <c r="C2" s="105"/>
      <c r="D2" s="105"/>
      <c r="E2" s="105"/>
      <c r="F2" s="81" t="s">
        <v>40</v>
      </c>
      <c r="G2" s="51"/>
      <c r="H2" s="51"/>
      <c r="I2" s="51"/>
      <c r="J2" s="52">
        <v>0</v>
      </c>
      <c r="K2" s="70"/>
      <c r="M2" s="70"/>
      <c r="N2" s="70"/>
      <c r="O2" s="5"/>
    </row>
    <row r="3" spans="1:46" ht="12.6" hidden="1" customHeight="1" x14ac:dyDescent="0.2">
      <c r="A3" s="50" t="s">
        <v>29</v>
      </c>
      <c r="B3" s="51"/>
      <c r="C3" s="105" t="str">
        <f>IF(OR($C$4=0,$C$4&lt;&gt;$J$1),$AC$5,IF($C$4="TBD","MTDC",$AC$4))</f>
        <v>TDC</v>
      </c>
      <c r="D3" s="105"/>
      <c r="E3" s="105"/>
      <c r="F3" s="81" t="s">
        <v>9</v>
      </c>
      <c r="G3" s="53"/>
      <c r="H3" s="53"/>
      <c r="I3" s="53"/>
      <c r="J3" s="52">
        <v>0</v>
      </c>
      <c r="K3" s="70"/>
      <c r="M3" s="70"/>
      <c r="N3" s="70"/>
      <c r="O3" s="5"/>
      <c r="Y3" s="9"/>
      <c r="Z3" s="6" t="s">
        <v>13</v>
      </c>
      <c r="AA3" s="6" t="s">
        <v>14</v>
      </c>
      <c r="AC3" s="39" t="s">
        <v>23</v>
      </c>
    </row>
    <row r="4" spans="1:46" ht="12" customHeight="1" thickBot="1" x14ac:dyDescent="0.25">
      <c r="A4" s="50"/>
      <c r="B4" s="51"/>
      <c r="C4" s="104"/>
      <c r="D4" s="104"/>
      <c r="E4" s="104"/>
      <c r="F4" s="81" t="s">
        <v>10</v>
      </c>
      <c r="G4" s="53"/>
      <c r="H4" s="53"/>
      <c r="I4" s="53"/>
      <c r="J4" s="52">
        <v>0.40300000000000002</v>
      </c>
      <c r="K4" s="70"/>
      <c r="M4" s="70"/>
      <c r="N4" s="70"/>
      <c r="O4" s="5"/>
      <c r="Y4" s="6" t="s">
        <v>34</v>
      </c>
      <c r="Z4" s="10">
        <v>0.58599999999999997</v>
      </c>
      <c r="AA4" s="10">
        <v>0.25900000000000001</v>
      </c>
      <c r="AC4" s="11" t="s">
        <v>24</v>
      </c>
    </row>
    <row r="5" spans="1:46" ht="12" customHeight="1" x14ac:dyDescent="0.2">
      <c r="A5" s="109" t="s">
        <v>74</v>
      </c>
      <c r="B5" s="110"/>
      <c r="C5" s="110"/>
      <c r="D5" s="110"/>
      <c r="E5" s="111"/>
      <c r="F5" s="81" t="s">
        <v>82</v>
      </c>
      <c r="G5" s="53"/>
      <c r="H5" s="53"/>
      <c r="I5" s="53"/>
      <c r="J5" s="52">
        <v>9.4100000000000003E-2</v>
      </c>
      <c r="K5" s="70"/>
      <c r="M5" s="70"/>
      <c r="N5" s="70"/>
      <c r="O5" s="5"/>
      <c r="Y5" s="6" t="s">
        <v>35</v>
      </c>
      <c r="Z5" s="10">
        <v>0.44900000000000001</v>
      </c>
      <c r="AA5" s="10">
        <v>0.26</v>
      </c>
      <c r="AC5" s="11" t="s">
        <v>25</v>
      </c>
    </row>
    <row r="6" spans="1:46" ht="11.25" customHeight="1" x14ac:dyDescent="0.2">
      <c r="A6" s="112"/>
      <c r="B6" s="113"/>
      <c r="C6" s="113"/>
      <c r="D6" s="113"/>
      <c r="E6" s="114"/>
      <c r="F6" s="81" t="s">
        <v>83</v>
      </c>
      <c r="J6" s="52">
        <v>0.1706</v>
      </c>
      <c r="K6" s="70"/>
      <c r="M6" s="70"/>
      <c r="N6" s="70"/>
      <c r="O6" s="5"/>
      <c r="Y6" s="6" t="s">
        <v>15</v>
      </c>
      <c r="Z6" s="10">
        <v>0.317</v>
      </c>
      <c r="AA6" s="10">
        <v>0.217</v>
      </c>
      <c r="AC6" s="11" t="s">
        <v>36</v>
      </c>
    </row>
    <row r="7" spans="1:46" ht="12" customHeight="1" x14ac:dyDescent="0.2">
      <c r="A7" s="112"/>
      <c r="B7" s="113"/>
      <c r="C7" s="113"/>
      <c r="D7" s="113"/>
      <c r="E7" s="114"/>
      <c r="F7" s="81" t="s">
        <v>80</v>
      </c>
      <c r="G7" s="53"/>
      <c r="H7" s="53"/>
      <c r="I7" s="53"/>
      <c r="J7" s="54">
        <v>1E-4</v>
      </c>
      <c r="K7" s="70"/>
      <c r="M7" s="70"/>
      <c r="N7" s="70"/>
      <c r="O7" s="5"/>
      <c r="Y7" s="40" t="s">
        <v>37</v>
      </c>
      <c r="Z7" s="41">
        <v>0</v>
      </c>
      <c r="AA7" s="41"/>
    </row>
    <row r="8" spans="1:46" ht="11.25" customHeight="1" x14ac:dyDescent="0.2">
      <c r="A8" s="112"/>
      <c r="B8" s="113"/>
      <c r="C8" s="113"/>
      <c r="D8" s="113"/>
      <c r="E8" s="114"/>
      <c r="F8" s="81" t="s">
        <v>81</v>
      </c>
      <c r="G8" s="53"/>
      <c r="H8" s="53"/>
      <c r="I8" s="53"/>
      <c r="J8" s="52">
        <v>7.6600000000000001E-2</v>
      </c>
      <c r="K8" s="70"/>
      <c r="M8" s="70"/>
      <c r="N8" s="70"/>
      <c r="O8" s="5"/>
      <c r="Y8" s="40" t="s">
        <v>38</v>
      </c>
      <c r="Z8" s="41">
        <v>0.26</v>
      </c>
      <c r="AA8" s="41"/>
    </row>
    <row r="9" spans="1:46" ht="9.9499999999999993" customHeight="1" x14ac:dyDescent="0.2">
      <c r="A9" s="112"/>
      <c r="B9" s="113"/>
      <c r="C9" s="113"/>
      <c r="D9" s="113"/>
      <c r="E9" s="114"/>
      <c r="F9" s="82" t="s">
        <v>32</v>
      </c>
      <c r="G9" s="53"/>
      <c r="H9" s="53"/>
      <c r="I9" s="53"/>
      <c r="J9" s="99">
        <v>0.03</v>
      </c>
      <c r="K9" s="70"/>
      <c r="M9" s="70"/>
      <c r="N9" s="70"/>
      <c r="O9" s="5"/>
      <c r="Y9" s="40" t="s">
        <v>39</v>
      </c>
      <c r="Z9" s="41"/>
      <c r="AA9" s="41"/>
    </row>
    <row r="10" spans="1:46" ht="12.95" customHeight="1" thickBot="1" x14ac:dyDescent="0.25">
      <c r="A10" s="112"/>
      <c r="B10" s="113"/>
      <c r="C10" s="113"/>
      <c r="D10" s="113"/>
      <c r="E10" s="114"/>
      <c r="F10" s="82" t="s">
        <v>33</v>
      </c>
      <c r="G10" s="68"/>
      <c r="H10" s="67"/>
      <c r="I10" s="72"/>
      <c r="J10" s="99">
        <v>0.04</v>
      </c>
      <c r="K10" s="71"/>
      <c r="M10" s="71"/>
      <c r="N10" s="71"/>
      <c r="O10" s="5"/>
      <c r="Z10" s="10"/>
      <c r="AA10" s="10"/>
    </row>
    <row r="11" spans="1:46" s="13" customFormat="1" ht="15" customHeight="1" x14ac:dyDescent="0.2">
      <c r="A11" s="94"/>
      <c r="B11" s="95"/>
      <c r="C11" s="95"/>
      <c r="D11" s="95"/>
      <c r="E11" s="96" t="s">
        <v>47</v>
      </c>
      <c r="F11" s="90" t="s">
        <v>0</v>
      </c>
      <c r="G11" s="6"/>
      <c r="H11" s="6"/>
      <c r="I11" s="6"/>
      <c r="J11" s="6"/>
      <c r="K11" s="6"/>
      <c r="L11" s="6"/>
      <c r="M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s="13" customFormat="1" ht="15" customHeight="1" x14ac:dyDescent="0.25">
      <c r="A12" s="14" t="s">
        <v>1</v>
      </c>
      <c r="B12" s="97" t="s">
        <v>53</v>
      </c>
      <c r="C12" s="33"/>
      <c r="D12" s="33"/>
      <c r="E12" s="33"/>
      <c r="F12" s="85"/>
      <c r="G12" s="6"/>
      <c r="H12" s="6"/>
      <c r="I12" s="6"/>
      <c r="J12" s="6"/>
      <c r="K12" s="6"/>
      <c r="L12" s="101"/>
      <c r="M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ustomHeight="1" x14ac:dyDescent="0.2">
      <c r="A13" s="34"/>
      <c r="B13" s="42" t="s">
        <v>46</v>
      </c>
      <c r="C13" s="56" t="s">
        <v>18</v>
      </c>
      <c r="D13" s="98"/>
      <c r="E13" s="1">
        <v>0</v>
      </c>
      <c r="F13" s="16">
        <f ca="1">SUM(E13:INDIRECT(ADDRESS(ROW(),COLUMN()-1)))</f>
        <v>0</v>
      </c>
      <c r="G13" s="17"/>
      <c r="H13" s="6"/>
      <c r="I13" s="6"/>
      <c r="J13" s="6"/>
    </row>
    <row r="14" spans="1:46" ht="12.75" customHeight="1" x14ac:dyDescent="0.2">
      <c r="A14" s="14"/>
      <c r="B14" s="93"/>
      <c r="C14" s="45" t="s">
        <v>19</v>
      </c>
      <c r="D14" s="44">
        <f>$J$4</f>
        <v>0.40300000000000002</v>
      </c>
      <c r="E14" s="65">
        <f>ROUND(E13*$D14,0)</f>
        <v>0</v>
      </c>
      <c r="F14" s="66">
        <f ca="1">SUM(E14:INDIRECT(ADDRESS(ROW(),COLUMN()-1)))</f>
        <v>0</v>
      </c>
      <c r="G14" s="17"/>
      <c r="H14" s="6"/>
      <c r="I14" s="6"/>
      <c r="J14" s="6"/>
    </row>
    <row r="15" spans="1:46" ht="12.75" customHeight="1" x14ac:dyDescent="0.2">
      <c r="A15" s="14"/>
      <c r="B15" s="42" t="s">
        <v>42</v>
      </c>
      <c r="C15" s="56" t="s">
        <v>18</v>
      </c>
      <c r="D15" s="98"/>
      <c r="E15" s="1">
        <v>0</v>
      </c>
      <c r="F15" s="16">
        <f ca="1">SUM(E15:INDIRECT(ADDRESS(ROW(),COLUMN()-1)))</f>
        <v>0</v>
      </c>
      <c r="G15" s="17"/>
      <c r="H15" s="6"/>
      <c r="I15" s="6"/>
      <c r="J15" s="6"/>
    </row>
    <row r="16" spans="1:46" ht="12.75" customHeight="1" x14ac:dyDescent="0.2">
      <c r="A16" s="14"/>
      <c r="B16" s="93"/>
      <c r="C16" s="45" t="s">
        <v>19</v>
      </c>
      <c r="D16" s="44">
        <f>$J$4</f>
        <v>0.40300000000000002</v>
      </c>
      <c r="E16" s="65">
        <f>ROUND(E15*$D16,0)</f>
        <v>0</v>
      </c>
      <c r="F16" s="66">
        <f ca="1">SUM(E16:INDIRECT(ADDRESS(ROW(),COLUMN()-1)))</f>
        <v>0</v>
      </c>
      <c r="G16" s="17"/>
      <c r="H16" s="6"/>
      <c r="I16" s="6"/>
      <c r="J16" s="6"/>
    </row>
    <row r="17" spans="1:46" ht="12.75" customHeight="1" x14ac:dyDescent="0.2">
      <c r="A17" s="14"/>
      <c r="B17" s="42" t="s">
        <v>43</v>
      </c>
      <c r="C17" s="56" t="s">
        <v>18</v>
      </c>
      <c r="D17" s="98"/>
      <c r="E17" s="1">
        <v>0</v>
      </c>
      <c r="F17" s="16">
        <f ca="1">SUM(E17:INDIRECT(ADDRESS(ROW(),COLUMN()-1)))</f>
        <v>0</v>
      </c>
      <c r="G17" s="17"/>
      <c r="H17" s="6"/>
      <c r="I17" s="6"/>
      <c r="J17" s="6"/>
    </row>
    <row r="18" spans="1:46" ht="12.75" customHeight="1" x14ac:dyDescent="0.2">
      <c r="A18" s="14"/>
      <c r="B18" s="93"/>
      <c r="C18" s="45" t="s">
        <v>19</v>
      </c>
      <c r="D18" s="44">
        <f>$J$4</f>
        <v>0.40300000000000002</v>
      </c>
      <c r="E18" s="65">
        <f>ROUND(E17*$D18,0)</f>
        <v>0</v>
      </c>
      <c r="F18" s="66">
        <f ca="1">SUM(E18:INDIRECT(ADDRESS(ROW(),COLUMN()-1)))</f>
        <v>0</v>
      </c>
      <c r="G18" s="17"/>
      <c r="H18" s="6"/>
      <c r="I18" s="6"/>
      <c r="J18" s="6"/>
    </row>
    <row r="19" spans="1:46" ht="12.75" customHeight="1" x14ac:dyDescent="0.2">
      <c r="A19" s="14"/>
      <c r="B19" s="42" t="s">
        <v>44</v>
      </c>
      <c r="C19" s="56" t="s">
        <v>18</v>
      </c>
      <c r="D19" s="98"/>
      <c r="E19" s="1">
        <v>0</v>
      </c>
      <c r="F19" s="16">
        <f ca="1">SUM(E19:INDIRECT(ADDRESS(ROW(),COLUMN()-1)))</f>
        <v>0</v>
      </c>
      <c r="G19" s="17"/>
      <c r="H19" s="6"/>
      <c r="I19" s="6"/>
      <c r="J19" s="6"/>
    </row>
    <row r="20" spans="1:46" ht="12.75" customHeight="1" x14ac:dyDescent="0.2">
      <c r="A20" s="14"/>
      <c r="B20" s="93"/>
      <c r="C20" s="45" t="s">
        <v>19</v>
      </c>
      <c r="D20" s="44">
        <f>$J$4</f>
        <v>0.40300000000000002</v>
      </c>
      <c r="E20" s="65">
        <f>ROUND(E19*$D20,0)</f>
        <v>0</v>
      </c>
      <c r="F20" s="66">
        <f ca="1">SUM(E20:INDIRECT(ADDRESS(ROW(),COLUMN()-1)))</f>
        <v>0</v>
      </c>
      <c r="G20" s="17"/>
      <c r="H20" s="6"/>
      <c r="I20" s="6"/>
      <c r="J20" s="6"/>
    </row>
    <row r="21" spans="1:46" ht="12.75" customHeight="1" x14ac:dyDescent="0.2">
      <c r="A21" s="14"/>
      <c r="B21" s="42" t="s">
        <v>45</v>
      </c>
      <c r="C21" s="56" t="s">
        <v>18</v>
      </c>
      <c r="D21" s="98"/>
      <c r="E21" s="1">
        <v>0</v>
      </c>
      <c r="F21" s="16">
        <f ca="1">SUM(E21:INDIRECT(ADDRESS(ROW(),COLUMN()-1)))</f>
        <v>0</v>
      </c>
      <c r="G21" s="17"/>
      <c r="H21" s="6"/>
      <c r="I21" s="6"/>
      <c r="J21" s="6"/>
    </row>
    <row r="22" spans="1:46" ht="12.75" customHeight="1" x14ac:dyDescent="0.2">
      <c r="A22" s="14"/>
      <c r="B22" s="93"/>
      <c r="C22" s="45" t="s">
        <v>19</v>
      </c>
      <c r="D22" s="44">
        <f>$J$4</f>
        <v>0.40300000000000002</v>
      </c>
      <c r="E22" s="65">
        <f>ROUND(E21*$D22,0)</f>
        <v>0</v>
      </c>
      <c r="F22" s="66">
        <f ca="1">SUM(E22:INDIRECT(ADDRESS(ROW(),COLUMN()-1)))</f>
        <v>0</v>
      </c>
      <c r="G22" s="17"/>
      <c r="H22" s="6"/>
      <c r="I22" s="6"/>
      <c r="J22" s="6"/>
    </row>
    <row r="23" spans="1:46" ht="12.75" customHeight="1" x14ac:dyDescent="0.2">
      <c r="A23" s="14"/>
      <c r="B23" s="42" t="s">
        <v>20</v>
      </c>
      <c r="C23" s="56" t="s">
        <v>18</v>
      </c>
      <c r="D23" s="98"/>
      <c r="E23" s="1">
        <v>0</v>
      </c>
      <c r="F23" s="16">
        <f ca="1">SUM(E23:INDIRECT(ADDRESS(ROW(),COLUMN()-1)))</f>
        <v>0</v>
      </c>
      <c r="G23" s="17"/>
      <c r="H23" s="6"/>
      <c r="I23" s="6"/>
      <c r="J23" s="6"/>
    </row>
    <row r="24" spans="1:46" ht="12.6" customHeight="1" x14ac:dyDescent="0.2">
      <c r="A24" s="14"/>
      <c r="B24" s="93"/>
      <c r="C24" s="43" t="s">
        <v>19</v>
      </c>
      <c r="D24" s="44">
        <f>$J$4</f>
        <v>0.40300000000000002</v>
      </c>
      <c r="E24" s="65">
        <f>ROUND(E23*$D24,0)</f>
        <v>0</v>
      </c>
      <c r="F24" s="66">
        <f ca="1">SUM(E24:INDIRECT(ADDRESS(ROW(),COLUMN()-1)))</f>
        <v>0</v>
      </c>
      <c r="G24" s="17"/>
      <c r="H24" s="6"/>
      <c r="I24" s="6"/>
      <c r="J24" s="6"/>
    </row>
    <row r="25" spans="1:46" ht="4.5" customHeight="1" x14ac:dyDescent="0.2">
      <c r="A25" s="14"/>
      <c r="B25" s="57"/>
      <c r="C25" s="15"/>
      <c r="D25" s="36"/>
      <c r="E25" s="7"/>
      <c r="F25" s="16"/>
      <c r="G25" s="17"/>
      <c r="H25" s="6"/>
      <c r="I25" s="6"/>
      <c r="J25" s="6"/>
    </row>
    <row r="26" spans="1:46" ht="12.75" customHeight="1" x14ac:dyDescent="0.2">
      <c r="A26" s="14"/>
      <c r="B26" s="79" t="s">
        <v>58</v>
      </c>
      <c r="C26" s="59" t="s">
        <v>18</v>
      </c>
      <c r="D26" s="36"/>
      <c r="E26" s="7">
        <f>SUMIF($C$13:$C$25,$C26,E$13:E$25)</f>
        <v>0</v>
      </c>
      <c r="F26" s="16">
        <f ca="1">SUM(E26:INDIRECT(ADDRESS(ROW(),COLUMN()-1)))</f>
        <v>0</v>
      </c>
      <c r="G26" s="17"/>
      <c r="H26" s="6"/>
      <c r="I26" s="6"/>
      <c r="J26" s="6"/>
    </row>
    <row r="27" spans="1:46" s="39" customFormat="1" ht="12.75" customHeight="1" x14ac:dyDescent="0.2">
      <c r="A27" s="18"/>
      <c r="B27" s="20"/>
      <c r="C27" s="60" t="s">
        <v>19</v>
      </c>
      <c r="D27" s="83"/>
      <c r="E27" s="89">
        <f>SUMIF($C$13:$C$25,$C27,E$13:E$25)</f>
        <v>0</v>
      </c>
      <c r="F27" s="73">
        <f ca="1">SUM(E27:INDIRECT(ADDRESS(ROW(),COLUMN()-1)))</f>
        <v>0</v>
      </c>
      <c r="G27" s="64"/>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s="39" customFormat="1" ht="12.75" customHeight="1" x14ac:dyDescent="0.2">
      <c r="A28" s="18"/>
      <c r="B28" s="20"/>
      <c r="C28" s="59" t="s">
        <v>0</v>
      </c>
      <c r="D28" s="61"/>
      <c r="E28" s="23">
        <f>SUM(E26:E27)</f>
        <v>0</v>
      </c>
      <c r="F28" s="21">
        <f ca="1">SUM(E28:INDIRECT(ADDRESS(ROW(),COLUMN()-1)))</f>
        <v>0</v>
      </c>
      <c r="G28" s="64"/>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ht="12.6" customHeight="1" x14ac:dyDescent="0.2">
      <c r="A29" s="14" t="s">
        <v>2</v>
      </c>
      <c r="B29" s="58" t="s">
        <v>54</v>
      </c>
      <c r="C29" s="20"/>
      <c r="D29" s="20"/>
      <c r="E29" s="7"/>
      <c r="F29" s="16"/>
      <c r="G29" s="6"/>
      <c r="H29" s="6"/>
      <c r="I29" s="6"/>
      <c r="J29" s="6"/>
    </row>
    <row r="30" spans="1:46" ht="12.75" customHeight="1" x14ac:dyDescent="0.2">
      <c r="A30" s="14"/>
      <c r="B30" s="42" t="s">
        <v>76</v>
      </c>
      <c r="C30" s="56" t="s">
        <v>18</v>
      </c>
      <c r="D30" s="98"/>
      <c r="E30" s="2">
        <v>0</v>
      </c>
      <c r="F30" s="16">
        <f ca="1">SUM(E30:INDIRECT(ADDRESS(ROW(),COLUMN()-1)))</f>
        <v>0</v>
      </c>
      <c r="G30" s="6"/>
      <c r="H30" s="6"/>
      <c r="I30" s="6"/>
      <c r="J30" s="6"/>
    </row>
    <row r="31" spans="1:46" ht="12.75" customHeight="1" x14ac:dyDescent="0.2">
      <c r="A31" s="14"/>
      <c r="B31" s="93"/>
      <c r="C31" s="43" t="s">
        <v>19</v>
      </c>
      <c r="D31" s="44">
        <f>$J$4</f>
        <v>0.40300000000000002</v>
      </c>
      <c r="E31" s="65">
        <f>ROUND(E30*$D31,0)</f>
        <v>0</v>
      </c>
      <c r="F31" s="66">
        <f ca="1">SUM(E31:INDIRECT(ADDRESS(ROW(),COLUMN()-1)))</f>
        <v>0</v>
      </c>
      <c r="G31" s="6"/>
      <c r="H31" s="6"/>
      <c r="I31" s="6"/>
      <c r="J31" s="6"/>
    </row>
    <row r="32" spans="1:46" ht="12.75" customHeight="1" x14ac:dyDescent="0.2">
      <c r="A32" s="14"/>
      <c r="B32" s="42" t="s">
        <v>21</v>
      </c>
      <c r="C32" s="56" t="s">
        <v>18</v>
      </c>
      <c r="D32" s="98"/>
      <c r="E32" s="2">
        <v>0</v>
      </c>
      <c r="F32" s="16">
        <f ca="1">SUM(E32:INDIRECT(ADDRESS(ROW(),COLUMN()-1)))</f>
        <v>0</v>
      </c>
      <c r="G32" s="17"/>
      <c r="H32" s="6"/>
      <c r="I32" s="6"/>
      <c r="J32" s="6"/>
    </row>
    <row r="33" spans="1:10" ht="12.75" customHeight="1" x14ac:dyDescent="0.2">
      <c r="A33" s="14"/>
      <c r="B33" s="93"/>
      <c r="C33" s="43" t="s">
        <v>19</v>
      </c>
      <c r="D33" s="44">
        <f>$J$4</f>
        <v>0.40300000000000002</v>
      </c>
      <c r="E33" s="65">
        <f>ROUND(E32*$D33,0)</f>
        <v>0</v>
      </c>
      <c r="F33" s="66">
        <f ca="1">SUM(E33:INDIRECT(ADDRESS(ROW(),COLUMN()-1)))</f>
        <v>0</v>
      </c>
      <c r="G33" s="17"/>
      <c r="H33" s="6"/>
      <c r="I33" s="6"/>
      <c r="J33" s="6"/>
    </row>
    <row r="34" spans="1:10" ht="12.75" customHeight="1" x14ac:dyDescent="0.2">
      <c r="A34" s="14"/>
      <c r="B34" s="42" t="s">
        <v>75</v>
      </c>
      <c r="C34" s="56" t="s">
        <v>18</v>
      </c>
      <c r="D34" s="98"/>
      <c r="E34" s="2">
        <v>0</v>
      </c>
      <c r="F34" s="16">
        <f ca="1">SUM(E34:INDIRECT(ADDRESS(ROW(),COLUMN()-1)))</f>
        <v>0</v>
      </c>
      <c r="G34" s="6"/>
      <c r="H34" s="6"/>
      <c r="I34" s="6"/>
      <c r="J34" s="6"/>
    </row>
    <row r="35" spans="1:10" ht="12.75" customHeight="1" x14ac:dyDescent="0.2">
      <c r="A35" s="14"/>
      <c r="B35" s="93" t="s">
        <v>84</v>
      </c>
      <c r="C35" s="43" t="s">
        <v>19</v>
      </c>
      <c r="D35" s="44">
        <f>$J$5</f>
        <v>9.4100000000000003E-2</v>
      </c>
      <c r="E35" s="65">
        <f>ROUND(E34*$D35,0)</f>
        <v>0</v>
      </c>
      <c r="F35" s="66">
        <f ca="1">SUM(E35:INDIRECT(ADDRESS(ROW(),COLUMN()-1)))</f>
        <v>0</v>
      </c>
      <c r="G35" s="6"/>
      <c r="H35" s="6"/>
      <c r="I35" s="6"/>
      <c r="J35" s="6"/>
    </row>
    <row r="36" spans="1:10" ht="12.75" customHeight="1" x14ac:dyDescent="0.2">
      <c r="A36" s="14"/>
      <c r="B36" s="42" t="s">
        <v>75</v>
      </c>
      <c r="C36" s="56" t="s">
        <v>18</v>
      </c>
      <c r="D36" s="98"/>
      <c r="E36" s="2">
        <v>0</v>
      </c>
      <c r="F36" s="16">
        <f ca="1">SUM(E36:INDIRECT(ADDRESS(ROW(),COLUMN()-1)))</f>
        <v>0</v>
      </c>
      <c r="G36" s="6"/>
      <c r="H36" s="6"/>
      <c r="I36" s="6"/>
      <c r="J36" s="6"/>
    </row>
    <row r="37" spans="1:10" ht="12.75" customHeight="1" x14ac:dyDescent="0.2">
      <c r="A37" s="14"/>
      <c r="B37" s="93" t="s">
        <v>86</v>
      </c>
      <c r="C37" s="43" t="s">
        <v>19</v>
      </c>
      <c r="D37" s="44">
        <v>0.1706</v>
      </c>
      <c r="E37" s="65">
        <f>ROUND(E36*$D37,0)</f>
        <v>0</v>
      </c>
      <c r="F37" s="66">
        <f ca="1">SUM(E37:INDIRECT(ADDRESS(ROW(),COLUMN()-1)))</f>
        <v>0</v>
      </c>
      <c r="G37" s="6"/>
      <c r="H37" s="6"/>
      <c r="I37" s="6"/>
      <c r="J37" s="6"/>
    </row>
    <row r="38" spans="1:10" ht="12.75" customHeight="1" x14ac:dyDescent="0.2">
      <c r="A38" s="14"/>
      <c r="B38" s="42" t="s">
        <v>22</v>
      </c>
      <c r="C38" s="56" t="s">
        <v>18</v>
      </c>
      <c r="D38" s="98"/>
      <c r="E38" s="2">
        <v>0</v>
      </c>
      <c r="F38" s="16">
        <f ca="1">SUM(E38:INDIRECT(ADDRESS(ROW(),COLUMN()-1)))</f>
        <v>0</v>
      </c>
      <c r="G38" s="6"/>
      <c r="H38" s="6"/>
      <c r="I38" s="6"/>
      <c r="J38" s="6"/>
    </row>
    <row r="39" spans="1:10" ht="12.75" customHeight="1" x14ac:dyDescent="0.2">
      <c r="A39" s="14"/>
      <c r="B39" s="93" t="s">
        <v>84</v>
      </c>
      <c r="C39" s="43" t="s">
        <v>19</v>
      </c>
      <c r="D39" s="44">
        <f>$J$7</f>
        <v>1E-4</v>
      </c>
      <c r="E39" s="65">
        <f>ROUND(E38*$D39,0)</f>
        <v>0</v>
      </c>
      <c r="F39" s="66">
        <f ca="1">SUM(E39:INDIRECT(ADDRESS(ROW(),COLUMN()-1)))</f>
        <v>0</v>
      </c>
      <c r="G39" s="6"/>
      <c r="H39" s="6"/>
      <c r="I39" s="6"/>
      <c r="J39" s="6"/>
    </row>
    <row r="40" spans="1:10" x14ac:dyDescent="0.2">
      <c r="A40" s="14"/>
      <c r="B40" s="42" t="s">
        <v>22</v>
      </c>
      <c r="C40" s="56" t="s">
        <v>18</v>
      </c>
      <c r="D40" s="98"/>
      <c r="E40" s="2">
        <v>0</v>
      </c>
      <c r="F40" s="16">
        <f ca="1">SUM(E40:INDIRECT(ADDRESS(ROW(),COLUMN()-1)))</f>
        <v>0</v>
      </c>
      <c r="G40" s="6"/>
      <c r="H40" s="6"/>
      <c r="I40" s="6"/>
      <c r="J40" s="6"/>
    </row>
    <row r="41" spans="1:10" x14ac:dyDescent="0.2">
      <c r="A41" s="14"/>
      <c r="B41" s="93" t="s">
        <v>85</v>
      </c>
      <c r="C41" s="43" t="s">
        <v>19</v>
      </c>
      <c r="D41" s="44">
        <f>$J$8</f>
        <v>7.6600000000000001E-2</v>
      </c>
      <c r="E41" s="65">
        <f>ROUND(E40*$D41,0)</f>
        <v>0</v>
      </c>
      <c r="F41" s="66">
        <f ca="1">SUM(E41:INDIRECT(ADDRESS(ROW(),COLUMN()-1)))</f>
        <v>0</v>
      </c>
      <c r="G41" s="6"/>
      <c r="H41" s="6"/>
      <c r="I41" s="6"/>
      <c r="J41" s="6"/>
    </row>
    <row r="42" spans="1:10" ht="12.75" customHeight="1" x14ac:dyDescent="0.2">
      <c r="A42" s="14"/>
      <c r="B42" s="42" t="s">
        <v>41</v>
      </c>
      <c r="C42" s="56" t="s">
        <v>18</v>
      </c>
      <c r="D42" s="98"/>
      <c r="E42" s="2">
        <v>0</v>
      </c>
      <c r="F42" s="16">
        <f ca="1">SUM(E42:INDIRECT(ADDRESS(ROW(),COLUMN()-1)))</f>
        <v>0</v>
      </c>
      <c r="G42" s="6"/>
      <c r="H42" s="6"/>
      <c r="I42" s="6"/>
      <c r="J42" s="6"/>
    </row>
    <row r="43" spans="1:10" ht="12.75" customHeight="1" x14ac:dyDescent="0.2">
      <c r="A43" s="14"/>
      <c r="B43" s="93"/>
      <c r="C43" s="43" t="s">
        <v>19</v>
      </c>
      <c r="D43" s="44">
        <f>$J$4</f>
        <v>0.40300000000000002</v>
      </c>
      <c r="E43" s="65">
        <f>ROUND(E42*$D43,0)</f>
        <v>0</v>
      </c>
      <c r="F43" s="66">
        <f ca="1">SUM(E43:INDIRECT(ADDRESS(ROW(),COLUMN()-1)))</f>
        <v>0</v>
      </c>
      <c r="G43" s="6"/>
      <c r="H43" s="6"/>
      <c r="I43" s="6"/>
      <c r="J43" s="6"/>
    </row>
    <row r="44" spans="1:10" x14ac:dyDescent="0.2">
      <c r="A44" s="14"/>
      <c r="B44" s="42" t="s">
        <v>79</v>
      </c>
      <c r="C44" s="56" t="s">
        <v>18</v>
      </c>
      <c r="D44" s="98"/>
      <c r="E44" s="2">
        <v>0</v>
      </c>
      <c r="F44" s="16">
        <f ca="1">SUM(E44:INDIRECT(ADDRESS(ROW(),COLUMN()-1)))</f>
        <v>0</v>
      </c>
      <c r="G44" s="6"/>
      <c r="H44" s="39"/>
      <c r="I44" s="6"/>
      <c r="J44" s="6"/>
    </row>
    <row r="45" spans="1:10" x14ac:dyDescent="0.2">
      <c r="A45" s="14"/>
      <c r="B45" s="93"/>
      <c r="C45" s="43" t="s">
        <v>19</v>
      </c>
      <c r="D45" s="44">
        <f>$J$8</f>
        <v>7.6600000000000001E-2</v>
      </c>
      <c r="E45" s="65">
        <f>ROUND(E44*$D45,0)</f>
        <v>0</v>
      </c>
      <c r="F45" s="66">
        <f ca="1">SUM(E45:INDIRECT(ADDRESS(ROW(),COLUMN()-1)))</f>
        <v>0</v>
      </c>
      <c r="G45" s="6"/>
      <c r="H45" s="6"/>
      <c r="I45" s="6"/>
      <c r="J45" s="6"/>
    </row>
    <row r="46" spans="1:10" ht="4.5" customHeight="1" x14ac:dyDescent="0.2">
      <c r="A46" s="14"/>
      <c r="B46" s="57"/>
      <c r="C46" s="15"/>
      <c r="D46" s="36"/>
      <c r="E46" s="7"/>
      <c r="F46" s="16"/>
      <c r="G46" s="6"/>
      <c r="H46" s="6"/>
      <c r="I46" s="6"/>
      <c r="J46" s="6"/>
    </row>
    <row r="47" spans="1:10" x14ac:dyDescent="0.2">
      <c r="A47" s="14"/>
      <c r="B47" s="79" t="s">
        <v>58</v>
      </c>
      <c r="C47" s="59" t="s">
        <v>18</v>
      </c>
      <c r="D47" s="86"/>
      <c r="E47" s="7">
        <f>SUMIF($C$30:$C$46,$C47,E30:E46)</f>
        <v>0</v>
      </c>
      <c r="F47" s="16">
        <f ca="1">SUM(E47:INDIRECT(ADDRESS(ROW(),COLUMN()-1)))</f>
        <v>0</v>
      </c>
      <c r="G47" s="6"/>
      <c r="H47" s="6"/>
      <c r="I47" s="6"/>
      <c r="J47" s="6"/>
    </row>
    <row r="48" spans="1:10" x14ac:dyDescent="0.2">
      <c r="A48" s="14"/>
      <c r="B48" s="42"/>
      <c r="C48" s="60" t="s">
        <v>19</v>
      </c>
      <c r="D48" s="87"/>
      <c r="E48" s="89">
        <f>SUMIF($C$30:$C$46,$C48,E30:E46)</f>
        <v>0</v>
      </c>
      <c r="F48" s="73">
        <f ca="1">SUM(E48:INDIRECT(ADDRESS(ROW(),COLUMN()-1)))</f>
        <v>0</v>
      </c>
      <c r="G48" s="6"/>
      <c r="H48" s="6"/>
      <c r="I48" s="6"/>
      <c r="J48" s="6"/>
    </row>
    <row r="49" spans="1:10" x14ac:dyDescent="0.2">
      <c r="A49" s="14"/>
      <c r="B49" s="57"/>
      <c r="C49" s="59" t="s">
        <v>0</v>
      </c>
      <c r="D49" s="61"/>
      <c r="E49" s="23">
        <f>SUM(E47:E48)</f>
        <v>0</v>
      </c>
      <c r="F49" s="21">
        <f ca="1">SUM(E49:INDIRECT(ADDRESS(ROW(),COLUMN()-1)))</f>
        <v>0</v>
      </c>
      <c r="G49" s="6"/>
      <c r="H49" s="6"/>
      <c r="I49" s="6"/>
      <c r="J49" s="6"/>
    </row>
    <row r="50" spans="1:10" ht="4.5" customHeight="1" x14ac:dyDescent="0.2">
      <c r="A50" s="14"/>
      <c r="B50" s="5"/>
      <c r="C50" s="15"/>
      <c r="D50" s="15"/>
      <c r="E50" s="23"/>
      <c r="F50" s="21"/>
      <c r="G50" s="6"/>
      <c r="H50" s="6"/>
      <c r="I50" s="6"/>
      <c r="J50" s="6"/>
    </row>
    <row r="51" spans="1:10" x14ac:dyDescent="0.2">
      <c r="A51" s="14"/>
      <c r="B51" s="57"/>
      <c r="C51" s="59" t="s">
        <v>18</v>
      </c>
      <c r="D51" s="15"/>
      <c r="E51" s="7">
        <f t="shared" ref="E51:E52" si="0">E26+E47</f>
        <v>0</v>
      </c>
      <c r="F51" s="16">
        <f ca="1">SUM(E51:INDIRECT(ADDRESS(ROW(),COLUMN()-1)))</f>
        <v>0</v>
      </c>
      <c r="G51" s="6"/>
      <c r="H51" s="6"/>
      <c r="I51" s="6"/>
      <c r="J51" s="6"/>
    </row>
    <row r="52" spans="1:10" x14ac:dyDescent="0.2">
      <c r="A52" s="14" t="s">
        <v>3</v>
      </c>
      <c r="B52" s="74" t="s">
        <v>55</v>
      </c>
      <c r="C52" s="60" t="s">
        <v>19</v>
      </c>
      <c r="D52" s="83"/>
      <c r="E52" s="89">
        <f t="shared" si="0"/>
        <v>0</v>
      </c>
      <c r="F52" s="73">
        <f ca="1">SUM(E52:INDIRECT(ADDRESS(ROW(),COLUMN()-1)))</f>
        <v>0</v>
      </c>
      <c r="G52" s="6"/>
      <c r="H52" s="6"/>
      <c r="I52" s="6"/>
      <c r="J52" s="6"/>
    </row>
    <row r="53" spans="1:10" x14ac:dyDescent="0.2">
      <c r="A53" s="14"/>
      <c r="B53" s="58" t="s">
        <v>26</v>
      </c>
      <c r="C53" s="59" t="s">
        <v>0</v>
      </c>
      <c r="D53" s="15"/>
      <c r="E53" s="23">
        <f>SUM(E51:E52)</f>
        <v>0</v>
      </c>
      <c r="F53" s="21">
        <f ca="1">SUM(E53:INDIRECT(ADDRESS(ROW(),COLUMN()-1)))</f>
        <v>0</v>
      </c>
      <c r="G53" s="6"/>
      <c r="H53" s="6"/>
      <c r="I53" s="6"/>
      <c r="J53" s="6"/>
    </row>
    <row r="54" spans="1:10" ht="4.5" customHeight="1" x14ac:dyDescent="0.2">
      <c r="A54" s="14"/>
      <c r="B54" s="57"/>
      <c r="C54" s="15"/>
      <c r="D54" s="15"/>
      <c r="E54" s="7"/>
      <c r="F54" s="16"/>
      <c r="G54" s="6"/>
      <c r="H54" s="6"/>
      <c r="I54" s="6"/>
      <c r="J54" s="6"/>
    </row>
    <row r="55" spans="1:10" x14ac:dyDescent="0.2">
      <c r="A55" s="14" t="s">
        <v>4</v>
      </c>
      <c r="B55" s="61" t="s">
        <v>64</v>
      </c>
      <c r="C55" s="42"/>
      <c r="D55" s="15"/>
      <c r="E55" s="4">
        <v>0</v>
      </c>
      <c r="F55" s="16">
        <f ca="1">SUM(E55:INDIRECT(ADDRESS(ROW(),COLUMN()-1)))</f>
        <v>0</v>
      </c>
      <c r="G55" s="6"/>
      <c r="H55" s="6"/>
      <c r="I55" s="6"/>
      <c r="J55" s="6"/>
    </row>
    <row r="56" spans="1:10" ht="5.0999999999999996" customHeight="1" x14ac:dyDescent="0.2">
      <c r="A56" s="14"/>
      <c r="B56" s="57"/>
      <c r="C56" s="15"/>
      <c r="D56" s="15"/>
      <c r="E56" s="37"/>
      <c r="F56" s="16"/>
      <c r="G56" s="6"/>
      <c r="H56" s="6"/>
      <c r="I56" s="6"/>
      <c r="J56" s="6"/>
    </row>
    <row r="57" spans="1:10" x14ac:dyDescent="0.2">
      <c r="A57" s="14" t="s">
        <v>5</v>
      </c>
      <c r="B57" s="15" t="s">
        <v>60</v>
      </c>
      <c r="C57" s="20"/>
      <c r="D57" s="15"/>
      <c r="E57" s="2">
        <v>0</v>
      </c>
      <c r="F57" s="16">
        <f ca="1">SUM(E57:INDIRECT(ADDRESS(ROW(),COLUMN()-1)))</f>
        <v>0</v>
      </c>
      <c r="G57" s="6"/>
      <c r="H57" s="6"/>
      <c r="I57" s="6"/>
      <c r="J57" s="6"/>
    </row>
    <row r="58" spans="1:10" x14ac:dyDescent="0.2">
      <c r="A58" s="14"/>
      <c r="B58" s="15" t="s">
        <v>61</v>
      </c>
      <c r="C58" s="20"/>
      <c r="D58" s="15"/>
      <c r="E58" s="2">
        <v>0</v>
      </c>
      <c r="F58" s="16">
        <f ca="1">SUM(E58:INDIRECT(ADDRESS(ROW(),COLUMN()-1)))</f>
        <v>0</v>
      </c>
      <c r="G58" s="6"/>
      <c r="H58" s="6"/>
      <c r="I58" s="6"/>
      <c r="J58" s="6"/>
    </row>
    <row r="59" spans="1:10" ht="4.5" customHeight="1" x14ac:dyDescent="0.2">
      <c r="A59" s="14"/>
      <c r="B59" s="57"/>
      <c r="C59" s="15"/>
      <c r="D59" s="15"/>
      <c r="E59" s="7"/>
      <c r="F59" s="16"/>
      <c r="G59" s="6"/>
      <c r="H59" s="6"/>
      <c r="I59" s="6"/>
      <c r="J59" s="6"/>
    </row>
    <row r="60" spans="1:10" x14ac:dyDescent="0.2">
      <c r="A60" s="14" t="s">
        <v>30</v>
      </c>
      <c r="B60" s="58" t="s">
        <v>27</v>
      </c>
      <c r="C60" s="15"/>
      <c r="D60" s="15"/>
      <c r="E60" s="3">
        <v>0</v>
      </c>
      <c r="F60" s="16">
        <f ca="1">SUM(E60:INDIRECT(ADDRESS(ROW(),COLUMN()-1)))</f>
        <v>0</v>
      </c>
      <c r="G60" s="6"/>
      <c r="H60" s="6"/>
      <c r="I60" s="6"/>
      <c r="J60" s="6"/>
    </row>
    <row r="61" spans="1:10" ht="4.5" customHeight="1" x14ac:dyDescent="0.2">
      <c r="A61" s="14"/>
      <c r="B61" s="57"/>
      <c r="C61" s="15"/>
      <c r="D61" s="15"/>
      <c r="E61" s="7"/>
      <c r="F61" s="16"/>
      <c r="G61" s="6"/>
      <c r="H61" s="6"/>
      <c r="I61" s="6"/>
      <c r="J61" s="6"/>
    </row>
    <row r="62" spans="1:10" ht="12.95" customHeight="1" x14ac:dyDescent="0.2">
      <c r="A62" s="14" t="s">
        <v>31</v>
      </c>
      <c r="B62" s="84" t="s">
        <v>52</v>
      </c>
      <c r="C62" s="15"/>
      <c r="D62" s="15"/>
      <c r="E62" s="7"/>
      <c r="F62" s="16"/>
      <c r="G62" s="6"/>
      <c r="H62" s="6"/>
      <c r="I62" s="6"/>
      <c r="J62" s="6"/>
    </row>
    <row r="63" spans="1:10" x14ac:dyDescent="0.2">
      <c r="A63" s="34"/>
      <c r="B63" s="15" t="s">
        <v>11</v>
      </c>
      <c r="C63" s="15"/>
      <c r="D63" s="15"/>
      <c r="E63" s="2">
        <v>0</v>
      </c>
      <c r="F63" s="16">
        <f ca="1">SUM(E63:INDIRECT(ADDRESS(ROW(),COLUMN()-1)))</f>
        <v>0</v>
      </c>
      <c r="G63" s="6"/>
      <c r="H63" s="6"/>
      <c r="I63" s="6"/>
      <c r="J63" s="6"/>
    </row>
    <row r="64" spans="1:10" x14ac:dyDescent="0.2">
      <c r="A64" s="14"/>
      <c r="B64" s="15" t="s">
        <v>70</v>
      </c>
      <c r="C64" s="15"/>
      <c r="D64" s="15"/>
      <c r="E64" s="2">
        <v>0</v>
      </c>
      <c r="F64" s="16">
        <f ca="1">SUM(E64:INDIRECT(ADDRESS(ROW(),COLUMN()-1)))</f>
        <v>0</v>
      </c>
      <c r="G64" s="6"/>
      <c r="H64" s="6"/>
      <c r="I64" s="6"/>
      <c r="J64" s="6"/>
    </row>
    <row r="65" spans="1:10" x14ac:dyDescent="0.2">
      <c r="A65" s="14"/>
      <c r="B65" s="15" t="s">
        <v>69</v>
      </c>
      <c r="C65" s="15"/>
      <c r="D65" s="15"/>
      <c r="E65" s="2">
        <v>0</v>
      </c>
      <c r="F65" s="16">
        <f ca="1">SUM(E65:INDIRECT(ADDRESS(ROW(),COLUMN()-1)))</f>
        <v>0</v>
      </c>
      <c r="G65" s="6"/>
      <c r="H65" s="6"/>
      <c r="I65" s="6"/>
      <c r="J65" s="6"/>
    </row>
    <row r="66" spans="1:10" x14ac:dyDescent="0.2">
      <c r="A66" s="14"/>
      <c r="B66" s="15" t="s">
        <v>48</v>
      </c>
      <c r="C66" s="15"/>
      <c r="D66" s="15"/>
      <c r="E66" s="2">
        <v>0</v>
      </c>
      <c r="F66" s="16">
        <f ca="1">SUM(E66:INDIRECT(ADDRESS(ROW(),COLUMN()-1)))</f>
        <v>0</v>
      </c>
      <c r="G66" s="6"/>
      <c r="H66" s="39"/>
      <c r="I66" s="6"/>
      <c r="J66" s="6"/>
    </row>
    <row r="67" spans="1:10" x14ac:dyDescent="0.2">
      <c r="A67" s="14"/>
      <c r="B67" s="100" t="s">
        <v>87</v>
      </c>
      <c r="C67" s="15"/>
      <c r="D67" s="15"/>
      <c r="E67" s="3">
        <v>0</v>
      </c>
      <c r="F67" s="16">
        <f ca="1">SUM(E67:INDIRECT(ADDRESS(ROW(),COLUMN()-1)))</f>
        <v>0</v>
      </c>
      <c r="G67" s="6"/>
      <c r="H67" s="39"/>
      <c r="I67" s="6"/>
      <c r="J67" s="6"/>
    </row>
    <row r="68" spans="1:10" x14ac:dyDescent="0.2">
      <c r="A68" s="14"/>
      <c r="B68" s="15" t="s">
        <v>62</v>
      </c>
      <c r="C68" s="56">
        <v>1</v>
      </c>
      <c r="D68" s="15"/>
      <c r="E68" s="38">
        <v>0</v>
      </c>
      <c r="F68" s="16">
        <f ca="1">SUM(E68:INDIRECT(ADDRESS(ROW(),COLUMN()-1)))</f>
        <v>0</v>
      </c>
      <c r="G68" s="6"/>
      <c r="H68" s="55"/>
      <c r="I68" s="6"/>
      <c r="J68" s="6"/>
    </row>
    <row r="69" spans="1:10" x14ac:dyDescent="0.2">
      <c r="A69" s="14"/>
      <c r="B69" s="75" t="s">
        <v>50</v>
      </c>
      <c r="C69" s="15"/>
      <c r="D69" s="15"/>
      <c r="E69" s="4">
        <v>0</v>
      </c>
      <c r="F69" s="16">
        <f ca="1">SUM(E69:INDIRECT(ADDRESS(ROW(),COLUMN()-1)))</f>
        <v>0</v>
      </c>
      <c r="G69" s="6"/>
      <c r="H69" s="55"/>
      <c r="I69" s="6"/>
      <c r="J69" s="6"/>
    </row>
    <row r="70" spans="1:10" x14ac:dyDescent="0.2">
      <c r="A70" s="14"/>
      <c r="B70" s="15" t="s">
        <v>63</v>
      </c>
      <c r="C70" s="56">
        <v>2</v>
      </c>
      <c r="D70" s="15"/>
      <c r="E70" s="38">
        <v>0</v>
      </c>
      <c r="F70" s="16">
        <f ca="1">SUM(E70:INDIRECT(ADDRESS(ROW(),COLUMN()-1)))</f>
        <v>0</v>
      </c>
      <c r="G70" s="6"/>
      <c r="H70" s="55"/>
      <c r="I70" s="6"/>
      <c r="J70" s="6"/>
    </row>
    <row r="71" spans="1:10" x14ac:dyDescent="0.2">
      <c r="A71" s="14"/>
      <c r="B71" s="75" t="s">
        <v>50</v>
      </c>
      <c r="C71" s="15"/>
      <c r="D71" s="15"/>
      <c r="E71" s="4">
        <v>0</v>
      </c>
      <c r="F71" s="16">
        <f ca="1">SUM(E71:INDIRECT(ADDRESS(ROW(),COLUMN()-1)))</f>
        <v>0</v>
      </c>
      <c r="G71" s="6"/>
      <c r="H71" s="55"/>
      <c r="I71" s="6"/>
      <c r="J71" s="6"/>
    </row>
    <row r="72" spans="1:10" x14ac:dyDescent="0.2">
      <c r="A72" s="14"/>
      <c r="B72" s="15" t="s">
        <v>36</v>
      </c>
      <c r="C72" s="15"/>
      <c r="D72" s="15"/>
      <c r="E72" s="2"/>
      <c r="F72" s="16"/>
      <c r="G72" s="6"/>
      <c r="H72" s="6"/>
      <c r="I72" s="6"/>
      <c r="J72" s="6"/>
    </row>
    <row r="73" spans="1:10" x14ac:dyDescent="0.2">
      <c r="A73" s="14"/>
      <c r="B73" s="75" t="s">
        <v>49</v>
      </c>
      <c r="C73" s="15"/>
      <c r="D73" s="15"/>
      <c r="E73" s="3">
        <f>ROUND(SUMIF($B30:$B45,$B$36,E30:E45)*$J$3,0)</f>
        <v>0</v>
      </c>
      <c r="F73" s="16">
        <f ca="1">SUM(E73:INDIRECT(ADDRESS(ROW(),COLUMN()-1)))</f>
        <v>0</v>
      </c>
      <c r="G73" s="6"/>
      <c r="H73" s="6"/>
      <c r="I73" s="6"/>
      <c r="J73" s="6"/>
    </row>
    <row r="74" spans="1:10" x14ac:dyDescent="0.2">
      <c r="A74" s="14"/>
      <c r="B74" s="75" t="s">
        <v>68</v>
      </c>
      <c r="C74" s="15"/>
      <c r="D74" s="15"/>
      <c r="E74" s="38">
        <v>0</v>
      </c>
      <c r="F74" s="16">
        <f ca="1">SUM(E74:INDIRECT(ADDRESS(ROW(),COLUMN()-1)))</f>
        <v>0</v>
      </c>
      <c r="G74" s="6"/>
      <c r="H74" s="39"/>
      <c r="I74" s="6"/>
      <c r="J74" s="6"/>
    </row>
    <row r="75" spans="1:10" x14ac:dyDescent="0.2">
      <c r="A75" s="14"/>
      <c r="B75" s="75" t="s">
        <v>67</v>
      </c>
      <c r="C75" s="15"/>
      <c r="D75" s="15"/>
      <c r="E75" s="38">
        <v>0</v>
      </c>
      <c r="F75" s="16">
        <f ca="1">SUM(E75:INDIRECT(ADDRESS(ROW(),COLUMN()-1)))</f>
        <v>0</v>
      </c>
      <c r="G75" s="6"/>
      <c r="H75" s="39"/>
      <c r="I75" s="6"/>
      <c r="J75" s="6"/>
    </row>
    <row r="76" spans="1:10" x14ac:dyDescent="0.2">
      <c r="A76" s="14"/>
      <c r="B76" s="75" t="s">
        <v>78</v>
      </c>
      <c r="C76" s="15"/>
      <c r="D76" s="15"/>
      <c r="E76" s="38">
        <v>0</v>
      </c>
      <c r="F76" s="16">
        <f ca="1">SUM(E76:INDIRECT(ADDRESS(ROW(),COLUMN()-1)))</f>
        <v>0</v>
      </c>
      <c r="G76" s="6"/>
      <c r="H76" s="6"/>
      <c r="I76" s="6"/>
      <c r="J76" s="6"/>
    </row>
    <row r="77" spans="1:10" x14ac:dyDescent="0.2">
      <c r="A77" s="14"/>
      <c r="B77" s="75" t="s">
        <v>71</v>
      </c>
      <c r="C77" s="15"/>
      <c r="D77" s="15"/>
      <c r="E77" s="38">
        <v>0</v>
      </c>
      <c r="F77" s="16">
        <f ca="1">SUM(E77:INDIRECT(ADDRESS(ROW(),COLUMN()-1)))</f>
        <v>0</v>
      </c>
      <c r="G77" s="6"/>
      <c r="H77" s="6"/>
      <c r="I77" s="6"/>
      <c r="J77" s="6"/>
    </row>
    <row r="78" spans="1:10" x14ac:dyDescent="0.2">
      <c r="A78" s="14"/>
      <c r="B78" s="88" t="s">
        <v>73</v>
      </c>
      <c r="C78" s="15"/>
      <c r="D78" s="15"/>
      <c r="E78" s="38">
        <v>0</v>
      </c>
      <c r="F78" s="16">
        <f ca="1">SUM(E78:INDIRECT(ADDRESS(ROW(),COLUMN()-1)))</f>
        <v>0</v>
      </c>
      <c r="G78" s="6"/>
      <c r="H78" s="6"/>
      <c r="I78" s="6"/>
      <c r="J78" s="6"/>
    </row>
    <row r="79" spans="1:10" x14ac:dyDescent="0.2">
      <c r="A79" s="14"/>
      <c r="B79" s="75" t="s">
        <v>65</v>
      </c>
      <c r="C79" s="15"/>
      <c r="D79" s="15"/>
      <c r="E79" s="38">
        <v>0</v>
      </c>
      <c r="F79" s="16">
        <f ca="1">SUM(E79:INDIRECT(ADDRESS(ROW(),COLUMN()-1)))</f>
        <v>0</v>
      </c>
      <c r="G79" s="6"/>
      <c r="H79" s="39"/>
      <c r="I79" s="6"/>
      <c r="J79" s="6"/>
    </row>
    <row r="80" spans="1:10" x14ac:dyDescent="0.2">
      <c r="A80" s="14"/>
      <c r="B80" s="75" t="s">
        <v>72</v>
      </c>
      <c r="C80" s="15"/>
      <c r="D80" s="15"/>
      <c r="E80" s="38">
        <v>0</v>
      </c>
      <c r="F80" s="16">
        <f ca="1">SUM(E80:INDIRECT(ADDRESS(ROW(),COLUMN()-1)))</f>
        <v>0</v>
      </c>
      <c r="G80" s="6"/>
      <c r="H80" s="39"/>
      <c r="I80" s="6"/>
      <c r="J80" s="6"/>
    </row>
    <row r="81" spans="1:10" x14ac:dyDescent="0.2">
      <c r="A81" s="14"/>
      <c r="B81" s="75" t="s">
        <v>66</v>
      </c>
      <c r="C81" s="15"/>
      <c r="D81" s="15"/>
      <c r="E81" s="38">
        <v>0</v>
      </c>
      <c r="F81" s="16">
        <f ca="1">SUM(E81:INDIRECT(ADDRESS(ROW(),COLUMN()-1)))</f>
        <v>0</v>
      </c>
      <c r="G81" s="6"/>
      <c r="H81" s="39"/>
      <c r="I81" s="6"/>
      <c r="J81" s="6"/>
    </row>
    <row r="82" spans="1:10" x14ac:dyDescent="0.2">
      <c r="A82" s="14"/>
      <c r="B82" s="75" t="s">
        <v>51</v>
      </c>
      <c r="C82" s="15"/>
      <c r="D82" s="15"/>
      <c r="E82" s="38">
        <v>0</v>
      </c>
      <c r="F82" s="16">
        <f ca="1">SUM(E82:INDIRECT(ADDRESS(ROW(),COLUMN()-1)))</f>
        <v>0</v>
      </c>
      <c r="G82" s="6"/>
      <c r="H82" s="39"/>
      <c r="I82" s="6"/>
      <c r="J82" s="6"/>
    </row>
    <row r="83" spans="1:10" x14ac:dyDescent="0.2">
      <c r="A83" s="14"/>
      <c r="B83" s="77" t="s">
        <v>36</v>
      </c>
      <c r="C83" s="22"/>
      <c r="D83" s="22"/>
      <c r="E83" s="76">
        <v>0</v>
      </c>
      <c r="F83" s="19">
        <f ca="1">SUM(E83:INDIRECT(ADDRESS(ROW(),COLUMN()-1)))</f>
        <v>0</v>
      </c>
      <c r="G83" s="6"/>
      <c r="H83" s="39"/>
      <c r="I83" s="6"/>
      <c r="J83" s="6"/>
    </row>
    <row r="84" spans="1:10" x14ac:dyDescent="0.2">
      <c r="A84" s="14"/>
      <c r="B84" s="92" t="s">
        <v>77</v>
      </c>
      <c r="C84" s="61"/>
      <c r="D84" s="61"/>
      <c r="E84" s="91">
        <f>SUM(E73:E83)</f>
        <v>0</v>
      </c>
      <c r="F84" s="21">
        <f ca="1">SUM(E84:INDIRECT(ADDRESS(ROW(),COLUMN()-1)))</f>
        <v>0</v>
      </c>
      <c r="G84" s="6"/>
      <c r="H84" s="39"/>
      <c r="I84" s="6"/>
      <c r="J84" s="6"/>
    </row>
    <row r="85" spans="1:10" x14ac:dyDescent="0.2">
      <c r="A85" s="14"/>
      <c r="B85" s="59" t="s">
        <v>12</v>
      </c>
      <c r="C85" s="61"/>
      <c r="D85" s="15"/>
      <c r="E85" s="23">
        <f>SUM(E63:E83)</f>
        <v>0</v>
      </c>
      <c r="F85" s="21">
        <f ca="1">SUM(E85:INDIRECT(ADDRESS(ROW(),COLUMN()-1)))</f>
        <v>0</v>
      </c>
      <c r="G85" s="6"/>
      <c r="H85" s="6"/>
      <c r="I85" s="6"/>
      <c r="J85" s="6"/>
    </row>
    <row r="86" spans="1:10" ht="4.5" customHeight="1" x14ac:dyDescent="0.2">
      <c r="A86" s="14"/>
      <c r="B86" s="57"/>
      <c r="C86" s="15"/>
      <c r="D86" s="15"/>
      <c r="E86" s="7"/>
      <c r="F86" s="16"/>
      <c r="G86" s="6"/>
      <c r="H86" s="6"/>
      <c r="I86" s="6"/>
      <c r="J86" s="6"/>
    </row>
    <row r="87" spans="1:10" x14ac:dyDescent="0.2">
      <c r="A87" s="14" t="s">
        <v>6</v>
      </c>
      <c r="B87" s="61" t="s">
        <v>7</v>
      </c>
      <c r="C87" s="20"/>
      <c r="D87" s="15"/>
      <c r="E87" s="24">
        <f>E53+E55+E57+E58+E60+E85</f>
        <v>0</v>
      </c>
      <c r="F87" s="21">
        <f ca="1">SUM(E87:INDIRECT(ADDRESS(ROW(),COLUMN()-1)))</f>
        <v>0</v>
      </c>
      <c r="G87" s="6"/>
      <c r="H87" s="6"/>
      <c r="I87" s="6"/>
      <c r="J87" s="6"/>
    </row>
    <row r="88" spans="1:10" hidden="1" x14ac:dyDescent="0.2">
      <c r="A88" s="14"/>
      <c r="B88" s="78" t="str">
        <f>IF($C$3="","",IF($C$3=AC4,"MTDC Base Cost",IF($C$3=AC5,"TDC Base Cost","Other Base Cost")))</f>
        <v>TDC Base Cost</v>
      </c>
      <c r="C88" s="25"/>
      <c r="D88" s="25"/>
      <c r="E88" s="26">
        <f>IF($C$3="",0,IF($C$3=$AC$4,E87-E55-E60-SUMIF($B$63:$B$83,$B$69,E63:E83)-E73-E67,E87-E73))</f>
        <v>0</v>
      </c>
      <c r="F88" s="27">
        <f ca="1">SUM(E88:INDIRECT(ADDRESS(ROW(),COLUMN()-1)))</f>
        <v>0</v>
      </c>
      <c r="G88" s="6"/>
      <c r="H88" s="6"/>
      <c r="I88" s="6"/>
      <c r="J88" s="6"/>
    </row>
    <row r="89" spans="1:10" ht="4.5" customHeight="1" x14ac:dyDescent="0.2">
      <c r="A89" s="14"/>
      <c r="B89" s="57"/>
      <c r="C89" s="25"/>
      <c r="D89" s="25"/>
      <c r="E89" s="26"/>
      <c r="F89" s="27"/>
      <c r="G89" s="6"/>
      <c r="H89" s="6"/>
      <c r="I89" s="6"/>
      <c r="J89" s="6"/>
    </row>
    <row r="90" spans="1:10" hidden="1" x14ac:dyDescent="0.2">
      <c r="A90" s="14" t="s">
        <v>56</v>
      </c>
      <c r="B90" s="61" t="s">
        <v>59</v>
      </c>
      <c r="C90" s="20"/>
      <c r="D90" s="15"/>
      <c r="E90" s="24" t="str">
        <f>IF($C$4="TBD","TBD",IF(E87=0,"TBD",ROUND($C$4*E88,0)))</f>
        <v>TBD</v>
      </c>
      <c r="F90" s="21">
        <f ca="1">SUM(E90:INDIRECT(ADDRESS(ROW(),COLUMN()-1)))</f>
        <v>0</v>
      </c>
      <c r="G90" s="6"/>
      <c r="H90" s="6"/>
      <c r="I90" s="6"/>
      <c r="J90" s="6"/>
    </row>
    <row r="91" spans="1:10" ht="4.5" customHeight="1" x14ac:dyDescent="0.2">
      <c r="A91" s="14"/>
      <c r="B91" s="57"/>
      <c r="C91" s="15"/>
      <c r="D91" s="15"/>
      <c r="E91" s="7"/>
      <c r="F91" s="16"/>
      <c r="G91" s="6"/>
      <c r="H91" s="6"/>
      <c r="I91" s="6"/>
      <c r="J91" s="6"/>
    </row>
    <row r="92" spans="1:10" ht="13.5" thickBot="1" x14ac:dyDescent="0.25">
      <c r="A92" s="28" t="s">
        <v>57</v>
      </c>
      <c r="B92" s="62" t="s">
        <v>28</v>
      </c>
      <c r="C92" s="29"/>
      <c r="D92" s="29"/>
      <c r="E92" s="30" t="str">
        <f>IF($C$4="TBD","TBD",IF(E87=0,"TBD",E90+E87))</f>
        <v>TBD</v>
      </c>
      <c r="F92" s="31">
        <f ca="1">SUM(E92:INDIRECT(ADDRESS(ROW(),COLUMN()-1)))</f>
        <v>0</v>
      </c>
      <c r="G92" s="6"/>
      <c r="H92" s="6"/>
      <c r="I92" s="6"/>
      <c r="J92" s="6"/>
    </row>
    <row r="93" spans="1:10" ht="4.5" customHeight="1" x14ac:dyDescent="0.2">
      <c r="A93" s="6"/>
      <c r="B93" s="39"/>
      <c r="C93" s="6"/>
      <c r="D93" s="6"/>
      <c r="E93" s="6"/>
      <c r="F93" s="6"/>
      <c r="G93" s="6"/>
      <c r="H93" s="6"/>
      <c r="I93" s="6"/>
      <c r="J93" s="6"/>
    </row>
    <row r="94" spans="1:10" x14ac:dyDescent="0.2">
      <c r="F94" s="35"/>
      <c r="G94" s="35"/>
      <c r="H94" s="35"/>
      <c r="I94" s="35"/>
    </row>
    <row r="95" spans="1:10" x14ac:dyDescent="0.2">
      <c r="F95" s="35"/>
      <c r="G95" s="35"/>
      <c r="H95" s="35"/>
      <c r="I95" s="35"/>
    </row>
    <row r="158" spans="18:18" x14ac:dyDescent="0.2">
      <c r="R158" s="107"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59" spans="18:18" x14ac:dyDescent="0.2">
      <c r="R159" s="108"/>
    </row>
    <row r="160" spans="18:18" x14ac:dyDescent="0.2">
      <c r="R160" s="108"/>
    </row>
    <row r="161" spans="18:18" x14ac:dyDescent="0.2">
      <c r="R161" s="108"/>
    </row>
    <row r="162" spans="18:18" x14ac:dyDescent="0.2">
      <c r="R162" s="108"/>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6">
    <mergeCell ref="C4:E4"/>
    <mergeCell ref="C3:E3"/>
    <mergeCell ref="C2:E2"/>
    <mergeCell ref="C1:E1"/>
    <mergeCell ref="R158:R162"/>
    <mergeCell ref="A5:E10"/>
  </mergeCells>
  <dataValidations count="25">
    <dataValidation allowBlank="1" showInputMessage="1" showErrorMessage="1" promptTitle="2 CFR 200.413(c)" prompt="Additional justification is required." sqref="B42" xr:uid="{00000000-0002-0000-0100-000000000000}"/>
    <dataValidation type="list" allowBlank="1" showInputMessage="1" showErrorMessage="1" promptTitle="F&amp;A Cost Basis" prompt="Select the basis for the F&amp;A costs._x000a_- Full Negotiated Rate = MTDC_x000a_- Reduced Rate = TDC (including (0% or 10%)_x000a_- Non-Standard Costs Assessed F&amp;A Rate = Other" sqref="C3:E3" xr:uid="{00000000-0002-0000-0100-000001000000}">
      <formula1>$AC$4:$AC$6</formula1>
    </dataValidation>
    <dataValidation allowBlank="1" showInputMessage="1" showErrorMessage="1" promptTitle="Notes" prompt="Add notes as necessary." sqref="A5:E10" xr:uid="{00000000-0002-0000-0100-000002000000}"/>
    <dataValidation allowBlank="1" showInputMessage="1" showErrorMessage="1" promptTitle="Applied F&amp;A Rate" prompt="If appplicable, then override the Applicable F&amp;A Rate with the F&amp;A Rate to be applied to this project." sqref="C4:E4" xr:uid="{00000000-0002-0000-0100-000003000000}"/>
    <dataValidation allowBlank="1" showInputMessage="1" showErrorMessage="1" promptTitle="Note" prompt="MTDC or TDC will display based on the value selected in cell I3." sqref="B88" xr:uid="{00000000-0002-0000-0100-000004000000}"/>
    <dataValidation allowBlank="1" showInputMessage="1" showErrorMessage="1" promptTitle="Applicable F&amp;A Rate" prompt="This field will dislpayed after inputting Activity Type and Location" sqref="J1" xr:uid="{00000000-0002-0000-0100-000005000000}"/>
    <dataValidation type="list" allowBlank="1" showInputMessage="1" showErrorMessage="1" promptTitle="Project Location" prompt="Select the Project Location." sqref="C2:E2" xr:uid="{00000000-0002-0000-0100-000006000000}">
      <formula1>$Z$3:$AA$3</formula1>
    </dataValidation>
    <dataValidation type="list" allowBlank="1" showInputMessage="1" showErrorMessage="1" promptTitle="Project Activity Type" prompt="Select the Project Activity Type." sqref="C1:E1" xr:uid="{00000000-0002-0000-0100-000007000000}">
      <formula1>$Y$4:$Y$9</formula1>
    </dataValidation>
    <dataValidation allowBlank="1" showInputMessage="1" showErrorMessage="1" promptTitle="2 CFR 200.33" prompt="Tangible personal property having a useful life of more than one year and a per-unit acquisition cost which equals or exceeds $5,000." sqref="B55" xr:uid="{00000000-0002-0000-0100-000008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60" xr:uid="{00000000-0002-0000-0100-000009000000}"/>
    <dataValidation allowBlank="1" showInputMessage="1" showErrorMessage="1" promptTitle="2 CFR 200.92" prompt="With MTDC basis, the first $25,000 of each subaward is assessed F&amp;A costs. " sqref="E70 E68" xr:uid="{00000000-0002-0000-0100-00000A000000}"/>
    <dataValidation allowBlank="1" showInputMessage="1" showErrorMessage="1" promptTitle="2 CFR 200.92" prompt="Subaward" sqref="B70 B68" xr:uid="{00000000-0002-0000-0100-00000B000000}"/>
    <dataValidation allowBlank="1" showInputMessage="1" showErrorMessage="1" promptTitle="OBFS 15" prompt="Travel Reimbursement and Per Diem: https://www.obfs.uillinois.edu/bfpp/section-15-travel/travel-reimbursement-and-per-diem" sqref="B57:B58" xr:uid="{00000000-0002-0000-0100-00000C000000}"/>
    <dataValidation allowBlank="1" showInputMessage="1" showErrorMessage="1" promptTitle="2 CFR 200.431" prompt="Compensation-fringe benefits" sqref="B52" xr:uid="{00000000-0002-0000-0100-00000D000000}"/>
    <dataValidation allowBlank="1" showInputMessage="1" showErrorMessage="1" promptTitle="Graduate College-Assistantships" prompt="https://grad.illinois.edu/assistantships" sqref="B34 B36" xr:uid="{00000000-0002-0000-0100-00000E000000}"/>
    <dataValidation allowBlank="1" showInputMessage="1" showErrorMessage="1" promptTitle="Service Activities" prompt="Description: https://www.obfs.uillinois.edu/government-costing/service-Activities/" sqref="B78" xr:uid="{00000000-0002-0000-0100-00000F000000}"/>
    <dataValidation allowBlank="1" showInputMessage="1" showErrorMessage="1" promptTitle="Internal Program Rate" prompt="May be deemed as prohibited voluntary cost share by NSF." sqref="B67" xr:uid="{7ADEC9C6-122B-4558-935B-A3CFA54C0BEA}"/>
    <dataValidation allowBlank="1" showInputMessage="1" showErrorMessage="1" promptTitle="2 CFR 200.459" prompt="Professional Service Costs" sqref="B65" xr:uid="{00000000-0002-0000-0100-000011000000}"/>
    <dataValidation allowBlank="1" showInputMessage="1" showErrorMessage="1" promptTitle="2 CFR 200.330(b)" prompt="Contractor (Vendor) Costs" sqref="B76" xr:uid="{00000000-0002-0000-0100-000012000000}"/>
    <dataValidation allowBlank="1" showInputMessage="1" showErrorMessage="1" promptTitle="2 CFR 200.414 and Appendix III" prompt="Indirect (F&amp;A) costs" sqref="B90" xr:uid="{00000000-0002-0000-0100-000013000000}"/>
    <dataValidation allowBlank="1" showInputMessage="1" showErrorMessage="1" promptTitle="2 CFR 200.430" prompt="Compensation-personal services" sqref="B12 B29" xr:uid="{00000000-0002-0000-0100-000014000000}"/>
    <dataValidation allowBlank="1" showInputMessage="1" showErrorMessage="1" promptTitle="2 CFR 200.461" prompt="Publication and printing costs" sqref="B64" xr:uid="{00000000-0002-0000-0100-000015000000}"/>
    <dataValidation allowBlank="1" showInputMessage="1" showErrorMessage="1" promptTitle="2 CFR 200.314" prompt="Supplies" sqref="B63" xr:uid="{00000000-0002-0000-0100-000016000000}"/>
    <dataValidation allowBlank="1" showInputMessage="1" showErrorMessage="1" promptTitle="2 CFR 200.330" prompt="Criteria for subrecipient versus contractor determination" sqref="B69 B71" xr:uid="{00000000-0002-0000-0100-000017000000}"/>
    <dataValidation allowBlank="1" showInputMessage="1" showErrorMessage="1" promptTitle="Minimum Salary" prompt="FY 2020 Campus Budget Guidelines: https://www.obfs.uillinois.edu/budgeting/urbana-champaign-campus/budget-guidelines/fy-2020" sqref="B30" xr:uid="{00000000-0002-0000-0100-000018000000}"/>
  </dataValidations>
  <hyperlinks>
    <hyperlink ref="F4" r:id="rId1" xr:uid="{00000000-0004-0000-0100-000000000000}"/>
    <hyperlink ref="F5" r:id="rId2" display="Fringe Benefit Rate (GRA)" xr:uid="{00000000-0004-0000-0100-000001000000}"/>
    <hyperlink ref="F7" r:id="rId3" display="Fringe Benefit Rate (Hourly ≥ Half Time)" xr:uid="{00000000-0004-0000-0100-000002000000}"/>
    <hyperlink ref="F8" r:id="rId4" display="Fringe Benefit Rate (Non-SURS &amp; Hourly &lt; Half Time)" xr:uid="{00000000-0004-0000-0100-000003000000}"/>
    <hyperlink ref="F3" r:id="rId5" xr:uid="{00000000-0004-0000-0100-000004000000}"/>
    <hyperlink ref="F1" r:id="rId6" xr:uid="{00000000-0004-0000-0100-000005000000}"/>
    <hyperlink ref="F2" r:id="rId7" xr:uid="{00000000-0004-0000-0100-000006000000}"/>
    <hyperlink ref="B78" r:id="rId8" xr:uid="{00000000-0004-0000-0100-000007000000}"/>
    <hyperlink ref="F6" r:id="rId9" display="Fringe Benefit Rate (GRA)" xr:uid="{A0D41D04-2A0D-4A36-B7E2-1145A6CB0F4F}"/>
  </hyperlinks>
  <printOptions horizontalCentered="1"/>
  <pageMargins left="0.25" right="0.25" top="0.75" bottom="0.75" header="0.3" footer="0.3"/>
  <pageSetup scale="90" fitToHeight="0" orientation="portrait" r:id="rId10"/>
  <headerFooter alignWithMargins="0">
    <oddHeader>&amp;L&amp;G&amp;C&amp;"Arial,Bold"&amp;12SPA Budget Template - FY22&amp;RPage &amp;P of &amp;N</oddHeader>
    <oddFooter>&amp;LSPA v.20211103&amp;C&amp;F (&amp;A)&amp;RLast Updated: &amp;D</oddFooter>
  </headerFooter>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F6F38-DE4F-443D-B4EB-43926F0D79D7}">
  <sheetPr>
    <tabColor theme="2" tint="-9.9978637043366805E-2"/>
    <pageSetUpPr fitToPage="1"/>
  </sheetPr>
  <dimension ref="A1:AT162"/>
  <sheetViews>
    <sheetView showGridLines="0" zoomScale="115" zoomScaleNormal="115" workbookViewId="0">
      <pane ySplit="10" topLeftCell="A62" activePane="bottomLeft" state="frozen"/>
      <selection pane="bottomLeft" activeCell="E75" sqref="E75"/>
    </sheetView>
  </sheetViews>
  <sheetFormatPr defaultColWidth="9.140625" defaultRowHeight="12.75" x14ac:dyDescent="0.2"/>
  <cols>
    <col min="1" max="1" width="3.42578125" style="12" customWidth="1"/>
    <col min="2" max="2" width="17.140625" style="63" customWidth="1"/>
    <col min="3" max="3" width="7" style="39" customWidth="1"/>
    <col min="4" max="4" width="7.85546875" style="39" customWidth="1"/>
    <col min="5" max="5" width="12.85546875" style="35" customWidth="1"/>
    <col min="6" max="9" width="13.28515625" style="8" customWidth="1"/>
    <col min="10" max="10" width="13.28515625" style="32" customWidth="1"/>
    <col min="11" max="12" width="9.140625" style="6" customWidth="1"/>
    <col min="13" max="17" width="9.140625" style="6"/>
    <col min="18" max="18" width="104.85546875" style="6" customWidth="1"/>
    <col min="19" max="24" width="9.140625" style="6"/>
    <col min="25" max="25" width="12" style="6" customWidth="1"/>
    <col min="26" max="16384" width="9.140625" style="6"/>
  </cols>
  <sheetData>
    <row r="1" spans="1:46" ht="12.6" hidden="1" customHeight="1" x14ac:dyDescent="0.2">
      <c r="A1" s="46" t="s">
        <v>17</v>
      </c>
      <c r="B1" s="47"/>
      <c r="C1" s="106"/>
      <c r="D1" s="106"/>
      <c r="E1" s="106"/>
      <c r="F1" s="80" t="s">
        <v>8</v>
      </c>
      <c r="G1" s="48"/>
      <c r="H1" s="48"/>
      <c r="I1" s="48"/>
      <c r="J1" s="49">
        <v>0</v>
      </c>
      <c r="K1" s="69"/>
      <c r="M1" s="69"/>
      <c r="N1" s="69"/>
      <c r="O1" s="5"/>
    </row>
    <row r="2" spans="1:46" ht="12.6" hidden="1" customHeight="1" x14ac:dyDescent="0.2">
      <c r="A2" s="50" t="s">
        <v>16</v>
      </c>
      <c r="B2" s="51"/>
      <c r="C2" s="105"/>
      <c r="D2" s="105"/>
      <c r="E2" s="105"/>
      <c r="F2" s="81" t="s">
        <v>40</v>
      </c>
      <c r="G2" s="51"/>
      <c r="H2" s="51"/>
      <c r="I2" s="51"/>
      <c r="J2" s="52">
        <v>0</v>
      </c>
      <c r="K2" s="70"/>
      <c r="M2" s="70"/>
      <c r="N2" s="70"/>
      <c r="O2" s="5"/>
    </row>
    <row r="3" spans="1:46" ht="12.6" hidden="1" customHeight="1" x14ac:dyDescent="0.2">
      <c r="A3" s="50" t="s">
        <v>29</v>
      </c>
      <c r="B3" s="51"/>
      <c r="C3" s="105" t="str">
        <f>IF(OR($C$4=0,$C$4&lt;&gt;$J$1),$AC$5,IF($C$4="TBD","MTDC",$AC$4))</f>
        <v>TDC</v>
      </c>
      <c r="D3" s="105"/>
      <c r="E3" s="105"/>
      <c r="F3" s="81" t="s">
        <v>9</v>
      </c>
      <c r="G3" s="53"/>
      <c r="H3" s="53"/>
      <c r="I3" s="53"/>
      <c r="J3" s="52">
        <v>0</v>
      </c>
      <c r="K3" s="70"/>
      <c r="M3" s="70"/>
      <c r="N3" s="70"/>
      <c r="O3" s="5"/>
      <c r="Y3" s="9"/>
      <c r="Z3" s="6" t="s">
        <v>13</v>
      </c>
      <c r="AA3" s="6" t="s">
        <v>14</v>
      </c>
      <c r="AC3" s="39" t="s">
        <v>23</v>
      </c>
    </row>
    <row r="4" spans="1:46" ht="12" customHeight="1" thickBot="1" x14ac:dyDescent="0.25">
      <c r="A4" s="50"/>
      <c r="B4" s="51"/>
      <c r="C4" s="104"/>
      <c r="D4" s="104"/>
      <c r="E4" s="104"/>
      <c r="F4" s="81" t="s">
        <v>10</v>
      </c>
      <c r="G4" s="53"/>
      <c r="H4" s="53"/>
      <c r="I4" s="53"/>
      <c r="J4" s="52">
        <v>0.315</v>
      </c>
      <c r="K4" s="70"/>
      <c r="M4" s="70"/>
      <c r="N4" s="70"/>
      <c r="O4" s="5"/>
      <c r="Y4" s="6" t="s">
        <v>34</v>
      </c>
      <c r="Z4" s="10">
        <v>0.58599999999999997</v>
      </c>
      <c r="AA4" s="10">
        <v>0.25900000000000001</v>
      </c>
      <c r="AC4" s="11" t="s">
        <v>24</v>
      </c>
    </row>
    <row r="5" spans="1:46" ht="12" customHeight="1" x14ac:dyDescent="0.2">
      <c r="A5" s="109" t="s">
        <v>74</v>
      </c>
      <c r="B5" s="110"/>
      <c r="C5" s="110"/>
      <c r="D5" s="110"/>
      <c r="E5" s="111"/>
      <c r="F5" s="81" t="s">
        <v>82</v>
      </c>
      <c r="G5" s="53"/>
      <c r="H5" s="53"/>
      <c r="I5" s="53"/>
      <c r="J5" s="52">
        <v>0</v>
      </c>
      <c r="K5" s="70"/>
      <c r="M5" s="70"/>
      <c r="N5" s="70"/>
      <c r="O5" s="5"/>
      <c r="Y5" s="6" t="s">
        <v>35</v>
      </c>
      <c r="Z5" s="10">
        <v>0.44900000000000001</v>
      </c>
      <c r="AA5" s="10">
        <v>0.26</v>
      </c>
      <c r="AC5" s="11" t="s">
        <v>25</v>
      </c>
    </row>
    <row r="6" spans="1:46" ht="11.25" customHeight="1" x14ac:dyDescent="0.2">
      <c r="A6" s="112"/>
      <c r="B6" s="113"/>
      <c r="C6" s="113"/>
      <c r="D6" s="113"/>
      <c r="E6" s="114"/>
      <c r="F6" s="81" t="s">
        <v>83</v>
      </c>
      <c r="J6" s="52">
        <v>0</v>
      </c>
      <c r="K6" s="70"/>
      <c r="M6" s="70"/>
      <c r="N6" s="70"/>
      <c r="O6" s="5"/>
      <c r="Y6" s="6" t="s">
        <v>15</v>
      </c>
      <c r="Z6" s="10">
        <v>0.317</v>
      </c>
      <c r="AA6" s="10">
        <v>0.217</v>
      </c>
      <c r="AC6" s="11" t="s">
        <v>36</v>
      </c>
    </row>
    <row r="7" spans="1:46" ht="12" customHeight="1" x14ac:dyDescent="0.2">
      <c r="A7" s="112"/>
      <c r="B7" s="113"/>
      <c r="C7" s="113"/>
      <c r="D7" s="113"/>
      <c r="E7" s="114"/>
      <c r="F7" s="81" t="s">
        <v>80</v>
      </c>
      <c r="G7" s="53"/>
      <c r="H7" s="53"/>
      <c r="I7" s="53"/>
      <c r="J7" s="54">
        <v>0</v>
      </c>
      <c r="K7" s="70"/>
      <c r="M7" s="70"/>
      <c r="N7" s="70"/>
      <c r="O7" s="5"/>
      <c r="Y7" s="40" t="s">
        <v>37</v>
      </c>
      <c r="Z7" s="41">
        <v>0</v>
      </c>
      <c r="AA7" s="41"/>
    </row>
    <row r="8" spans="1:46" ht="11.25" customHeight="1" x14ac:dyDescent="0.2">
      <c r="A8" s="112"/>
      <c r="B8" s="113"/>
      <c r="C8" s="113"/>
      <c r="D8" s="113"/>
      <c r="E8" s="114"/>
      <c r="F8" s="81" t="s">
        <v>81</v>
      </c>
      <c r="G8" s="53"/>
      <c r="H8" s="53"/>
      <c r="I8" s="53"/>
      <c r="J8" s="52">
        <v>0</v>
      </c>
      <c r="K8" s="70"/>
      <c r="M8" s="70"/>
      <c r="N8" s="70"/>
      <c r="O8" s="5"/>
      <c r="Y8" s="40" t="s">
        <v>38</v>
      </c>
      <c r="Z8" s="41">
        <v>0.26</v>
      </c>
      <c r="AA8" s="41"/>
    </row>
    <row r="9" spans="1:46" ht="9.9499999999999993" customHeight="1" x14ac:dyDescent="0.2">
      <c r="A9" s="112"/>
      <c r="B9" s="113"/>
      <c r="C9" s="113"/>
      <c r="D9" s="113"/>
      <c r="E9" s="114"/>
      <c r="F9" s="82" t="s">
        <v>32</v>
      </c>
      <c r="G9" s="53"/>
      <c r="H9" s="53"/>
      <c r="I9" s="53"/>
      <c r="J9" s="99">
        <v>0.03</v>
      </c>
      <c r="K9" s="70"/>
      <c r="M9" s="70"/>
      <c r="N9" s="70"/>
      <c r="O9" s="5"/>
      <c r="Y9" s="40" t="s">
        <v>39</v>
      </c>
      <c r="Z9" s="41"/>
      <c r="AA9" s="41"/>
    </row>
    <row r="10" spans="1:46" ht="12.95" customHeight="1" thickBot="1" x14ac:dyDescent="0.25">
      <c r="A10" s="112"/>
      <c r="B10" s="113"/>
      <c r="C10" s="113"/>
      <c r="D10" s="113"/>
      <c r="E10" s="114"/>
      <c r="F10" s="82" t="s">
        <v>33</v>
      </c>
      <c r="G10" s="68"/>
      <c r="H10" s="67"/>
      <c r="I10" s="72"/>
      <c r="J10" s="99">
        <v>0.04</v>
      </c>
      <c r="K10" s="71"/>
      <c r="M10" s="71"/>
      <c r="N10" s="71"/>
      <c r="O10" s="5"/>
      <c r="Z10" s="10"/>
      <c r="AA10" s="10"/>
    </row>
    <row r="11" spans="1:46" s="13" customFormat="1" ht="15" customHeight="1" x14ac:dyDescent="0.2">
      <c r="A11" s="94"/>
      <c r="B11" s="95"/>
      <c r="C11" s="95"/>
      <c r="D11" s="95"/>
      <c r="E11" s="96" t="s">
        <v>47</v>
      </c>
      <c r="F11" s="90" t="s">
        <v>0</v>
      </c>
      <c r="G11" s="6"/>
      <c r="H11" s="6"/>
      <c r="I11" s="6"/>
      <c r="J11" s="6"/>
      <c r="K11" s="6"/>
      <c r="L11" s="6"/>
      <c r="M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s="13" customFormat="1" ht="15" customHeight="1" x14ac:dyDescent="0.25">
      <c r="A12" s="14" t="s">
        <v>1</v>
      </c>
      <c r="B12" s="97" t="s">
        <v>53</v>
      </c>
      <c r="C12" s="33"/>
      <c r="D12" s="33"/>
      <c r="E12" s="33"/>
      <c r="F12" s="85"/>
      <c r="G12" s="6"/>
      <c r="H12" s="6"/>
      <c r="I12" s="6"/>
      <c r="J12" s="6"/>
      <c r="K12" s="6"/>
      <c r="L12" s="101"/>
      <c r="M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ustomHeight="1" x14ac:dyDescent="0.2">
      <c r="A13" s="34"/>
      <c r="B13" s="42" t="s">
        <v>46</v>
      </c>
      <c r="C13" s="56" t="s">
        <v>18</v>
      </c>
      <c r="D13" s="98"/>
      <c r="E13" s="1">
        <v>0</v>
      </c>
      <c r="F13" s="16">
        <f ca="1">SUM(E13:INDIRECT(ADDRESS(ROW(),COLUMN()-1)))</f>
        <v>0</v>
      </c>
      <c r="G13" s="17"/>
      <c r="H13" s="6"/>
      <c r="I13" s="6"/>
      <c r="J13" s="6"/>
    </row>
    <row r="14" spans="1:46" ht="12.75" customHeight="1" x14ac:dyDescent="0.2">
      <c r="A14" s="14"/>
      <c r="B14" s="93"/>
      <c r="C14" s="45" t="s">
        <v>19</v>
      </c>
      <c r="D14" s="44">
        <f>$J$4</f>
        <v>0.315</v>
      </c>
      <c r="E14" s="65">
        <f>ROUND(E13*$D14,0)</f>
        <v>0</v>
      </c>
      <c r="F14" s="66">
        <f ca="1">SUM(E14:INDIRECT(ADDRESS(ROW(),COLUMN()-1)))</f>
        <v>0</v>
      </c>
      <c r="G14" s="17"/>
      <c r="H14" s="6"/>
      <c r="I14" s="6"/>
      <c r="J14" s="6"/>
    </row>
    <row r="15" spans="1:46" ht="12.75" customHeight="1" x14ac:dyDescent="0.2">
      <c r="A15" s="14"/>
      <c r="B15" s="42" t="s">
        <v>42</v>
      </c>
      <c r="C15" s="56" t="s">
        <v>18</v>
      </c>
      <c r="D15" s="98"/>
      <c r="E15" s="1">
        <v>0</v>
      </c>
      <c r="F15" s="16">
        <f ca="1">SUM(E15:INDIRECT(ADDRESS(ROW(),COLUMN()-1)))</f>
        <v>0</v>
      </c>
      <c r="G15" s="17"/>
      <c r="H15" s="6"/>
      <c r="I15" s="6"/>
      <c r="J15" s="6"/>
    </row>
    <row r="16" spans="1:46" ht="12.75" customHeight="1" x14ac:dyDescent="0.2">
      <c r="A16" s="14"/>
      <c r="B16" s="93"/>
      <c r="C16" s="45" t="s">
        <v>19</v>
      </c>
      <c r="D16" s="44">
        <f>$J$4</f>
        <v>0.315</v>
      </c>
      <c r="E16" s="65">
        <f>ROUND(E15*$D16,0)</f>
        <v>0</v>
      </c>
      <c r="F16" s="66">
        <f ca="1">SUM(E16:INDIRECT(ADDRESS(ROW(),COLUMN()-1)))</f>
        <v>0</v>
      </c>
      <c r="G16" s="17"/>
      <c r="H16" s="6"/>
      <c r="I16" s="6"/>
      <c r="J16" s="6"/>
    </row>
    <row r="17" spans="1:46" ht="12.75" customHeight="1" x14ac:dyDescent="0.2">
      <c r="A17" s="14"/>
      <c r="B17" s="42" t="s">
        <v>43</v>
      </c>
      <c r="C17" s="56" t="s">
        <v>18</v>
      </c>
      <c r="D17" s="98"/>
      <c r="E17" s="1">
        <v>0</v>
      </c>
      <c r="F17" s="16">
        <f ca="1">SUM(E17:INDIRECT(ADDRESS(ROW(),COLUMN()-1)))</f>
        <v>0</v>
      </c>
      <c r="G17" s="17"/>
      <c r="H17" s="6"/>
      <c r="I17" s="6"/>
      <c r="J17" s="6"/>
    </row>
    <row r="18" spans="1:46" ht="12.75" customHeight="1" x14ac:dyDescent="0.2">
      <c r="A18" s="14"/>
      <c r="B18" s="93"/>
      <c r="C18" s="45" t="s">
        <v>19</v>
      </c>
      <c r="D18" s="44">
        <f>$J$4</f>
        <v>0.315</v>
      </c>
      <c r="E18" s="65">
        <f>ROUND(E17*$D18,0)</f>
        <v>0</v>
      </c>
      <c r="F18" s="66">
        <f ca="1">SUM(E18:INDIRECT(ADDRESS(ROW(),COLUMN()-1)))</f>
        <v>0</v>
      </c>
      <c r="G18" s="17"/>
      <c r="H18" s="6"/>
      <c r="I18" s="6"/>
      <c r="J18" s="6"/>
    </row>
    <row r="19" spans="1:46" ht="12.75" customHeight="1" x14ac:dyDescent="0.2">
      <c r="A19" s="14"/>
      <c r="B19" s="42" t="s">
        <v>44</v>
      </c>
      <c r="C19" s="56" t="s">
        <v>18</v>
      </c>
      <c r="D19" s="98"/>
      <c r="E19" s="1">
        <v>0</v>
      </c>
      <c r="F19" s="16">
        <f ca="1">SUM(E19:INDIRECT(ADDRESS(ROW(),COLUMN()-1)))</f>
        <v>0</v>
      </c>
      <c r="G19" s="17"/>
      <c r="H19" s="6"/>
      <c r="I19" s="6"/>
      <c r="J19" s="6"/>
    </row>
    <row r="20" spans="1:46" ht="12.75" customHeight="1" x14ac:dyDescent="0.2">
      <c r="A20" s="14"/>
      <c r="B20" s="93"/>
      <c r="C20" s="45" t="s">
        <v>19</v>
      </c>
      <c r="D20" s="44">
        <f>$J$4</f>
        <v>0.315</v>
      </c>
      <c r="E20" s="65">
        <f>ROUND(E19*$D20,0)</f>
        <v>0</v>
      </c>
      <c r="F20" s="66">
        <f ca="1">SUM(E20:INDIRECT(ADDRESS(ROW(),COLUMN()-1)))</f>
        <v>0</v>
      </c>
      <c r="G20" s="17"/>
      <c r="H20" s="6"/>
      <c r="I20" s="6"/>
      <c r="J20" s="6"/>
    </row>
    <row r="21" spans="1:46" ht="12.75" customHeight="1" x14ac:dyDescent="0.2">
      <c r="A21" s="14"/>
      <c r="B21" s="42" t="s">
        <v>45</v>
      </c>
      <c r="C21" s="56" t="s">
        <v>18</v>
      </c>
      <c r="D21" s="98"/>
      <c r="E21" s="1">
        <v>0</v>
      </c>
      <c r="F21" s="16">
        <f ca="1">SUM(E21:INDIRECT(ADDRESS(ROW(),COLUMN()-1)))</f>
        <v>0</v>
      </c>
      <c r="G21" s="17"/>
      <c r="H21" s="6"/>
      <c r="I21" s="6"/>
      <c r="J21" s="6"/>
    </row>
    <row r="22" spans="1:46" ht="12.75" customHeight="1" x14ac:dyDescent="0.2">
      <c r="A22" s="14"/>
      <c r="B22" s="93"/>
      <c r="C22" s="45" t="s">
        <v>19</v>
      </c>
      <c r="D22" s="44">
        <f>$J$4</f>
        <v>0.315</v>
      </c>
      <c r="E22" s="65">
        <f>ROUND(E21*$D22,0)</f>
        <v>0</v>
      </c>
      <c r="F22" s="66">
        <f ca="1">SUM(E22:INDIRECT(ADDRESS(ROW(),COLUMN()-1)))</f>
        <v>0</v>
      </c>
      <c r="G22" s="17"/>
      <c r="H22" s="6"/>
      <c r="I22" s="6"/>
      <c r="J22" s="6"/>
    </row>
    <row r="23" spans="1:46" ht="12.75" customHeight="1" x14ac:dyDescent="0.2">
      <c r="A23" s="14"/>
      <c r="B23" s="42" t="s">
        <v>20</v>
      </c>
      <c r="C23" s="56" t="s">
        <v>18</v>
      </c>
      <c r="D23" s="98"/>
      <c r="E23" s="1">
        <v>0</v>
      </c>
      <c r="F23" s="16">
        <f ca="1">SUM(E23:INDIRECT(ADDRESS(ROW(),COLUMN()-1)))</f>
        <v>0</v>
      </c>
      <c r="G23" s="17"/>
      <c r="H23" s="6"/>
      <c r="I23" s="6"/>
      <c r="J23" s="6"/>
    </row>
    <row r="24" spans="1:46" ht="12.6" customHeight="1" x14ac:dyDescent="0.2">
      <c r="A24" s="14"/>
      <c r="B24" s="93"/>
      <c r="C24" s="43" t="s">
        <v>19</v>
      </c>
      <c r="D24" s="44">
        <f>$J$4</f>
        <v>0.315</v>
      </c>
      <c r="E24" s="65">
        <f>ROUND(E23*$D24,0)</f>
        <v>0</v>
      </c>
      <c r="F24" s="66">
        <f ca="1">SUM(E24:INDIRECT(ADDRESS(ROW(),COLUMN()-1)))</f>
        <v>0</v>
      </c>
      <c r="G24" s="17"/>
      <c r="H24" s="6"/>
      <c r="I24" s="6"/>
      <c r="J24" s="6"/>
    </row>
    <row r="25" spans="1:46" ht="4.5" customHeight="1" x14ac:dyDescent="0.2">
      <c r="A25" s="14"/>
      <c r="B25" s="57"/>
      <c r="C25" s="15"/>
      <c r="D25" s="36"/>
      <c r="E25" s="7"/>
      <c r="F25" s="16"/>
      <c r="G25" s="17"/>
      <c r="H25" s="6"/>
      <c r="I25" s="6"/>
      <c r="J25" s="6"/>
    </row>
    <row r="26" spans="1:46" ht="12.75" customHeight="1" x14ac:dyDescent="0.2">
      <c r="A26" s="14"/>
      <c r="B26" s="79" t="s">
        <v>58</v>
      </c>
      <c r="C26" s="59" t="s">
        <v>18</v>
      </c>
      <c r="D26" s="36"/>
      <c r="E26" s="7">
        <f>SUMIF($C$13:$C$25,$C26,E$13:E$25)</f>
        <v>0</v>
      </c>
      <c r="F26" s="16">
        <f ca="1">SUM(E26:INDIRECT(ADDRESS(ROW(),COLUMN()-1)))</f>
        <v>0</v>
      </c>
      <c r="G26" s="17"/>
      <c r="H26" s="6"/>
      <c r="I26" s="6"/>
      <c r="J26" s="6"/>
    </row>
    <row r="27" spans="1:46" s="39" customFormat="1" ht="12.75" customHeight="1" x14ac:dyDescent="0.2">
      <c r="A27" s="18"/>
      <c r="B27" s="20"/>
      <c r="C27" s="60" t="s">
        <v>19</v>
      </c>
      <c r="D27" s="83"/>
      <c r="E27" s="89">
        <f>SUMIF($C$13:$C$25,$C27,E$13:E$25)</f>
        <v>0</v>
      </c>
      <c r="F27" s="73">
        <f ca="1">SUM(E27:INDIRECT(ADDRESS(ROW(),COLUMN()-1)))</f>
        <v>0</v>
      </c>
      <c r="G27" s="64"/>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s="39" customFormat="1" ht="12.75" customHeight="1" x14ac:dyDescent="0.2">
      <c r="A28" s="18"/>
      <c r="B28" s="20"/>
      <c r="C28" s="59" t="s">
        <v>0</v>
      </c>
      <c r="D28" s="61"/>
      <c r="E28" s="23">
        <f>SUM(E26:E27)</f>
        <v>0</v>
      </c>
      <c r="F28" s="21">
        <f ca="1">SUM(E28:INDIRECT(ADDRESS(ROW(),COLUMN()-1)))</f>
        <v>0</v>
      </c>
      <c r="G28" s="64"/>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ht="12.6" customHeight="1" x14ac:dyDescent="0.2">
      <c r="A29" s="14" t="s">
        <v>2</v>
      </c>
      <c r="B29" s="58" t="s">
        <v>54</v>
      </c>
      <c r="C29" s="20"/>
      <c r="D29" s="20"/>
      <c r="E29" s="7"/>
      <c r="F29" s="16"/>
      <c r="G29" s="6"/>
      <c r="H29" s="6"/>
      <c r="I29" s="6"/>
      <c r="J29" s="6"/>
    </row>
    <row r="30" spans="1:46" ht="12.75" customHeight="1" x14ac:dyDescent="0.2">
      <c r="A30" s="14"/>
      <c r="B30" s="42" t="s">
        <v>88</v>
      </c>
      <c r="C30" s="56" t="s">
        <v>18</v>
      </c>
      <c r="D30" s="98"/>
      <c r="E30" s="2">
        <v>0</v>
      </c>
      <c r="F30" s="16">
        <f ca="1">SUM(E30:INDIRECT(ADDRESS(ROW(),COLUMN()-1)))</f>
        <v>0</v>
      </c>
      <c r="G30" s="6"/>
      <c r="H30" s="6"/>
      <c r="I30" s="6"/>
      <c r="J30" s="6"/>
    </row>
    <row r="31" spans="1:46" ht="12.75" customHeight="1" x14ac:dyDescent="0.2">
      <c r="A31" s="14"/>
      <c r="B31" s="93"/>
      <c r="C31" s="43" t="s">
        <v>19</v>
      </c>
      <c r="D31" s="44">
        <f>$J$4</f>
        <v>0.315</v>
      </c>
      <c r="E31" s="65">
        <f>ROUND(E30*$D31,0)</f>
        <v>0</v>
      </c>
      <c r="F31" s="66">
        <f ca="1">SUM(E31:INDIRECT(ADDRESS(ROW(),COLUMN()-1)))</f>
        <v>0</v>
      </c>
      <c r="G31" s="6"/>
      <c r="H31" s="6"/>
      <c r="I31" s="6"/>
      <c r="J31" s="6"/>
    </row>
    <row r="32" spans="1:46" ht="12.75" customHeight="1" x14ac:dyDescent="0.2">
      <c r="A32" s="14"/>
      <c r="B32" s="42" t="s">
        <v>88</v>
      </c>
      <c r="C32" s="56" t="s">
        <v>18</v>
      </c>
      <c r="D32" s="98"/>
      <c r="E32" s="2">
        <v>0</v>
      </c>
      <c r="F32" s="16">
        <f ca="1">SUM(E32:INDIRECT(ADDRESS(ROW(),COLUMN()-1)))</f>
        <v>0</v>
      </c>
      <c r="G32" s="17"/>
      <c r="H32" s="6"/>
      <c r="I32" s="6"/>
      <c r="J32" s="6"/>
    </row>
    <row r="33" spans="1:10" ht="12.75" customHeight="1" x14ac:dyDescent="0.2">
      <c r="A33" s="14"/>
      <c r="B33" s="93"/>
      <c r="C33" s="43" t="s">
        <v>19</v>
      </c>
      <c r="D33" s="44">
        <f>$J$4</f>
        <v>0.315</v>
      </c>
      <c r="E33" s="65">
        <f>ROUND(E32*$D33,0)</f>
        <v>0</v>
      </c>
      <c r="F33" s="66">
        <f ca="1">SUM(E33:INDIRECT(ADDRESS(ROW(),COLUMN()-1)))</f>
        <v>0</v>
      </c>
      <c r="G33" s="17"/>
      <c r="H33" s="6"/>
      <c r="I33" s="6"/>
      <c r="J33" s="6"/>
    </row>
    <row r="34" spans="1:10" ht="12.75" customHeight="1" x14ac:dyDescent="0.2">
      <c r="A34" s="14"/>
      <c r="B34" s="42" t="s">
        <v>75</v>
      </c>
      <c r="C34" s="56" t="s">
        <v>18</v>
      </c>
      <c r="D34" s="98"/>
      <c r="E34" s="2">
        <v>0</v>
      </c>
      <c r="F34" s="16">
        <f ca="1">SUM(E34:INDIRECT(ADDRESS(ROW(),COLUMN()-1)))</f>
        <v>0</v>
      </c>
      <c r="G34" s="6"/>
      <c r="H34" s="6"/>
      <c r="I34" s="6"/>
      <c r="J34" s="6"/>
    </row>
    <row r="35" spans="1:10" ht="12.75" customHeight="1" x14ac:dyDescent="0.2">
      <c r="A35" s="14"/>
      <c r="B35" s="93" t="s">
        <v>84</v>
      </c>
      <c r="C35" s="43" t="s">
        <v>19</v>
      </c>
      <c r="D35" s="44">
        <f>$J$5</f>
        <v>0</v>
      </c>
      <c r="E35" s="65">
        <f>ROUND(E34*$D35,0)</f>
        <v>0</v>
      </c>
      <c r="F35" s="66">
        <f ca="1">SUM(E35:INDIRECT(ADDRESS(ROW(),COLUMN()-1)))</f>
        <v>0</v>
      </c>
      <c r="G35" s="6"/>
      <c r="H35" s="6"/>
      <c r="I35" s="6"/>
      <c r="J35" s="6"/>
    </row>
    <row r="36" spans="1:10" ht="12.75" customHeight="1" x14ac:dyDescent="0.2">
      <c r="A36" s="14"/>
      <c r="B36" s="42" t="s">
        <v>75</v>
      </c>
      <c r="C36" s="56" t="s">
        <v>18</v>
      </c>
      <c r="D36" s="98"/>
      <c r="E36" s="2">
        <v>0</v>
      </c>
      <c r="F36" s="16">
        <f ca="1">SUM(E36:INDIRECT(ADDRESS(ROW(),COLUMN()-1)))</f>
        <v>0</v>
      </c>
      <c r="G36" s="6"/>
      <c r="H36" s="6"/>
      <c r="I36" s="6"/>
      <c r="J36" s="6"/>
    </row>
    <row r="37" spans="1:10" ht="12.75" customHeight="1" x14ac:dyDescent="0.2">
      <c r="A37" s="14"/>
      <c r="B37" s="93" t="s">
        <v>86</v>
      </c>
      <c r="C37" s="43" t="s">
        <v>19</v>
      </c>
      <c r="D37" s="44">
        <v>0.1706</v>
      </c>
      <c r="E37" s="65">
        <f>ROUND(E36*$D37,0)</f>
        <v>0</v>
      </c>
      <c r="F37" s="66">
        <f ca="1">SUM(E37:INDIRECT(ADDRESS(ROW(),COLUMN()-1)))</f>
        <v>0</v>
      </c>
      <c r="G37" s="6"/>
      <c r="H37" s="6"/>
      <c r="I37" s="6"/>
      <c r="J37" s="6"/>
    </row>
    <row r="38" spans="1:10" ht="12.75" customHeight="1" x14ac:dyDescent="0.2">
      <c r="A38" s="14"/>
      <c r="B38" s="42" t="s">
        <v>22</v>
      </c>
      <c r="C38" s="56" t="s">
        <v>18</v>
      </c>
      <c r="D38" s="98"/>
      <c r="E38" s="2">
        <v>0</v>
      </c>
      <c r="F38" s="16">
        <f ca="1">SUM(E38:INDIRECT(ADDRESS(ROW(),COLUMN()-1)))</f>
        <v>0</v>
      </c>
      <c r="G38" s="6"/>
      <c r="H38" s="6"/>
      <c r="I38" s="6"/>
      <c r="J38" s="6"/>
    </row>
    <row r="39" spans="1:10" ht="12.75" customHeight="1" x14ac:dyDescent="0.2">
      <c r="A39" s="14"/>
      <c r="B39" s="93" t="s">
        <v>84</v>
      </c>
      <c r="C39" s="43" t="s">
        <v>19</v>
      </c>
      <c r="D39" s="44">
        <f>$J$7</f>
        <v>0</v>
      </c>
      <c r="E39" s="65">
        <f>ROUND(E38*$D39,0)</f>
        <v>0</v>
      </c>
      <c r="F39" s="66">
        <f ca="1">SUM(E39:INDIRECT(ADDRESS(ROW(),COLUMN()-1)))</f>
        <v>0</v>
      </c>
      <c r="G39" s="6"/>
      <c r="H39" s="6"/>
      <c r="I39" s="6"/>
      <c r="J39" s="6"/>
    </row>
    <row r="40" spans="1:10" x14ac:dyDescent="0.2">
      <c r="A40" s="14"/>
      <c r="B40" s="42" t="s">
        <v>22</v>
      </c>
      <c r="C40" s="56" t="s">
        <v>18</v>
      </c>
      <c r="D40" s="98"/>
      <c r="E40" s="2">
        <v>0</v>
      </c>
      <c r="F40" s="16">
        <f ca="1">SUM(E40:INDIRECT(ADDRESS(ROW(),COLUMN()-1)))</f>
        <v>0</v>
      </c>
      <c r="G40" s="6"/>
      <c r="H40" s="6"/>
      <c r="I40" s="6"/>
      <c r="J40" s="6"/>
    </row>
    <row r="41" spans="1:10" x14ac:dyDescent="0.2">
      <c r="A41" s="14"/>
      <c r="B41" s="93" t="s">
        <v>85</v>
      </c>
      <c r="C41" s="43" t="s">
        <v>19</v>
      </c>
      <c r="D41" s="44">
        <f>$J$8</f>
        <v>0</v>
      </c>
      <c r="E41" s="65">
        <f>ROUND(E40*$D41,0)</f>
        <v>0</v>
      </c>
      <c r="F41" s="66">
        <f ca="1">SUM(E41:INDIRECT(ADDRESS(ROW(),COLUMN()-1)))</f>
        <v>0</v>
      </c>
      <c r="G41" s="6"/>
      <c r="H41" s="6"/>
      <c r="I41" s="6"/>
      <c r="J41" s="6"/>
    </row>
    <row r="42" spans="1:10" ht="12.75" customHeight="1" x14ac:dyDescent="0.2">
      <c r="A42" s="14"/>
      <c r="B42" s="42" t="s">
        <v>41</v>
      </c>
      <c r="C42" s="56" t="s">
        <v>18</v>
      </c>
      <c r="D42" s="98"/>
      <c r="E42" s="2">
        <v>0</v>
      </c>
      <c r="F42" s="16">
        <f ca="1">SUM(E42:INDIRECT(ADDRESS(ROW(),COLUMN()-1)))</f>
        <v>0</v>
      </c>
      <c r="G42" s="6"/>
      <c r="H42" s="6"/>
      <c r="I42" s="6"/>
      <c r="J42" s="6"/>
    </row>
    <row r="43" spans="1:10" ht="12.75" customHeight="1" x14ac:dyDescent="0.2">
      <c r="A43" s="14"/>
      <c r="B43" s="93"/>
      <c r="C43" s="43" t="s">
        <v>19</v>
      </c>
      <c r="D43" s="44">
        <f>$J$4</f>
        <v>0.315</v>
      </c>
      <c r="E43" s="65">
        <f>ROUND(E42*$D43,0)</f>
        <v>0</v>
      </c>
      <c r="F43" s="66">
        <f ca="1">SUM(E43:INDIRECT(ADDRESS(ROW(),COLUMN()-1)))</f>
        <v>0</v>
      </c>
      <c r="G43" s="6"/>
      <c r="H43" s="6"/>
      <c r="I43" s="6"/>
      <c r="J43" s="6"/>
    </row>
    <row r="44" spans="1:10" x14ac:dyDescent="0.2">
      <c r="A44" s="14"/>
      <c r="B44" s="42" t="s">
        <v>79</v>
      </c>
      <c r="C44" s="56" t="s">
        <v>18</v>
      </c>
      <c r="D44" s="98"/>
      <c r="E44" s="2">
        <v>0</v>
      </c>
      <c r="F44" s="16">
        <f ca="1">SUM(E44:INDIRECT(ADDRESS(ROW(),COLUMN()-1)))</f>
        <v>0</v>
      </c>
      <c r="G44" s="6"/>
      <c r="H44" s="39"/>
      <c r="I44" s="6"/>
      <c r="J44" s="6"/>
    </row>
    <row r="45" spans="1:10" x14ac:dyDescent="0.2">
      <c r="A45" s="14"/>
      <c r="B45" s="93"/>
      <c r="C45" s="43" t="s">
        <v>19</v>
      </c>
      <c r="D45" s="44">
        <f>$J$8</f>
        <v>0</v>
      </c>
      <c r="E45" s="65">
        <f>ROUND(E44*$D45,0)</f>
        <v>0</v>
      </c>
      <c r="F45" s="66">
        <f ca="1">SUM(E45:INDIRECT(ADDRESS(ROW(),COLUMN()-1)))</f>
        <v>0</v>
      </c>
      <c r="G45" s="6"/>
      <c r="H45" s="6"/>
      <c r="I45" s="6"/>
      <c r="J45" s="6"/>
    </row>
    <row r="46" spans="1:10" ht="4.5" customHeight="1" x14ac:dyDescent="0.2">
      <c r="A46" s="14"/>
      <c r="B46" s="57"/>
      <c r="C46" s="15"/>
      <c r="D46" s="36"/>
      <c r="E46" s="7"/>
      <c r="F46" s="16"/>
      <c r="G46" s="6"/>
      <c r="H46" s="6"/>
      <c r="I46" s="6"/>
      <c r="J46" s="6"/>
    </row>
    <row r="47" spans="1:10" x14ac:dyDescent="0.2">
      <c r="A47" s="14"/>
      <c r="B47" s="79" t="s">
        <v>58</v>
      </c>
      <c r="C47" s="59" t="s">
        <v>18</v>
      </c>
      <c r="D47" s="86"/>
      <c r="E47" s="7">
        <f>SUMIF($C$30:$C$46,$C47,E30:E46)</f>
        <v>0</v>
      </c>
      <c r="F47" s="16">
        <f ca="1">SUM(E47:INDIRECT(ADDRESS(ROW(),COLUMN()-1)))</f>
        <v>0</v>
      </c>
      <c r="G47" s="6"/>
      <c r="H47" s="6"/>
      <c r="I47" s="6"/>
      <c r="J47" s="6"/>
    </row>
    <row r="48" spans="1:10" x14ac:dyDescent="0.2">
      <c r="A48" s="14"/>
      <c r="B48" s="42"/>
      <c r="C48" s="60" t="s">
        <v>19</v>
      </c>
      <c r="D48" s="87"/>
      <c r="E48" s="89">
        <f>SUMIF($C$30:$C$46,$C48,E30:E46)</f>
        <v>0</v>
      </c>
      <c r="F48" s="73">
        <f ca="1">SUM(E48:INDIRECT(ADDRESS(ROW(),COLUMN()-1)))</f>
        <v>0</v>
      </c>
      <c r="G48" s="6"/>
      <c r="H48" s="6"/>
      <c r="I48" s="6"/>
      <c r="J48" s="6"/>
    </row>
    <row r="49" spans="1:10" x14ac:dyDescent="0.2">
      <c r="A49" s="14"/>
      <c r="B49" s="57"/>
      <c r="C49" s="59" t="s">
        <v>0</v>
      </c>
      <c r="D49" s="61"/>
      <c r="E49" s="23">
        <f>SUM(E47:E48)</f>
        <v>0</v>
      </c>
      <c r="F49" s="21">
        <f ca="1">SUM(E49:INDIRECT(ADDRESS(ROW(),COLUMN()-1)))</f>
        <v>0</v>
      </c>
      <c r="G49" s="6"/>
      <c r="H49" s="6"/>
      <c r="I49" s="6"/>
      <c r="J49" s="6"/>
    </row>
    <row r="50" spans="1:10" ht="4.5" customHeight="1" x14ac:dyDescent="0.2">
      <c r="A50" s="14"/>
      <c r="B50" s="5"/>
      <c r="C50" s="15"/>
      <c r="D50" s="15"/>
      <c r="E50" s="23"/>
      <c r="F50" s="21"/>
      <c r="G50" s="6"/>
      <c r="H50" s="6"/>
      <c r="I50" s="6"/>
      <c r="J50" s="6"/>
    </row>
    <row r="51" spans="1:10" x14ac:dyDescent="0.2">
      <c r="A51" s="14"/>
      <c r="B51" s="57"/>
      <c r="C51" s="59" t="s">
        <v>18</v>
      </c>
      <c r="D51" s="15"/>
      <c r="E51" s="7">
        <f t="shared" ref="E51:E52" si="0">E26+E47</f>
        <v>0</v>
      </c>
      <c r="F51" s="16">
        <f ca="1">SUM(E51:INDIRECT(ADDRESS(ROW(),COLUMN()-1)))</f>
        <v>0</v>
      </c>
      <c r="G51" s="6"/>
      <c r="H51" s="6"/>
      <c r="I51" s="6"/>
      <c r="J51" s="6"/>
    </row>
    <row r="52" spans="1:10" x14ac:dyDescent="0.2">
      <c r="A52" s="14" t="s">
        <v>3</v>
      </c>
      <c r="B52" s="74" t="s">
        <v>55</v>
      </c>
      <c r="C52" s="60" t="s">
        <v>19</v>
      </c>
      <c r="D52" s="83"/>
      <c r="E52" s="89">
        <f t="shared" si="0"/>
        <v>0</v>
      </c>
      <c r="F52" s="73">
        <f ca="1">SUM(E52:INDIRECT(ADDRESS(ROW(),COLUMN()-1)))</f>
        <v>0</v>
      </c>
      <c r="G52" s="6"/>
      <c r="H52" s="6"/>
      <c r="I52" s="6"/>
      <c r="J52" s="6"/>
    </row>
    <row r="53" spans="1:10" x14ac:dyDescent="0.2">
      <c r="A53" s="14"/>
      <c r="B53" s="58" t="s">
        <v>26</v>
      </c>
      <c r="C53" s="59" t="s">
        <v>0</v>
      </c>
      <c r="D53" s="15"/>
      <c r="E53" s="23">
        <f>SUM(E51:E52)</f>
        <v>0</v>
      </c>
      <c r="F53" s="21">
        <f ca="1">SUM(E53:INDIRECT(ADDRESS(ROW(),COLUMN()-1)))</f>
        <v>0</v>
      </c>
      <c r="G53" s="6"/>
      <c r="H53" s="6"/>
      <c r="I53" s="6"/>
      <c r="J53" s="6"/>
    </row>
    <row r="54" spans="1:10" ht="4.5" customHeight="1" x14ac:dyDescent="0.2">
      <c r="A54" s="14"/>
      <c r="B54" s="57"/>
      <c r="C54" s="15"/>
      <c r="D54" s="15"/>
      <c r="E54" s="7"/>
      <c r="F54" s="16"/>
      <c r="G54" s="6"/>
      <c r="H54" s="6"/>
      <c r="I54" s="6"/>
      <c r="J54" s="6"/>
    </row>
    <row r="55" spans="1:10" x14ac:dyDescent="0.2">
      <c r="A55" s="14" t="s">
        <v>4</v>
      </c>
      <c r="B55" s="61" t="s">
        <v>64</v>
      </c>
      <c r="C55" s="42"/>
      <c r="D55" s="15"/>
      <c r="E55" s="4">
        <v>0</v>
      </c>
      <c r="F55" s="16">
        <f ca="1">SUM(E55:INDIRECT(ADDRESS(ROW(),COLUMN()-1)))</f>
        <v>0</v>
      </c>
      <c r="G55" s="6"/>
      <c r="H55" s="6"/>
      <c r="I55" s="6"/>
      <c r="J55" s="6"/>
    </row>
    <row r="56" spans="1:10" ht="5.0999999999999996" customHeight="1" x14ac:dyDescent="0.2">
      <c r="A56" s="14"/>
      <c r="B56" s="57"/>
      <c r="C56" s="15"/>
      <c r="D56" s="15"/>
      <c r="E56" s="37"/>
      <c r="F56" s="16"/>
      <c r="G56" s="6"/>
      <c r="H56" s="6"/>
      <c r="I56" s="6"/>
      <c r="J56" s="6"/>
    </row>
    <row r="57" spans="1:10" x14ac:dyDescent="0.2">
      <c r="A57" s="14" t="s">
        <v>5</v>
      </c>
      <c r="B57" s="15" t="s">
        <v>60</v>
      </c>
      <c r="C57" s="20"/>
      <c r="D57" s="15"/>
      <c r="E57" s="2">
        <v>0</v>
      </c>
      <c r="F57" s="16">
        <f ca="1">SUM(E57:INDIRECT(ADDRESS(ROW(),COLUMN()-1)))</f>
        <v>0</v>
      </c>
      <c r="G57" s="6"/>
      <c r="H57" s="6"/>
      <c r="I57" s="6"/>
      <c r="J57" s="6"/>
    </row>
    <row r="58" spans="1:10" x14ac:dyDescent="0.2">
      <c r="A58" s="14"/>
      <c r="B58" s="15" t="s">
        <v>61</v>
      </c>
      <c r="C58" s="20"/>
      <c r="D58" s="15"/>
      <c r="E58" s="2">
        <v>0</v>
      </c>
      <c r="F58" s="16">
        <f ca="1">SUM(E58:INDIRECT(ADDRESS(ROW(),COLUMN()-1)))</f>
        <v>0</v>
      </c>
      <c r="G58" s="6"/>
      <c r="H58" s="6"/>
      <c r="I58" s="6"/>
      <c r="J58" s="6"/>
    </row>
    <row r="59" spans="1:10" ht="4.5" customHeight="1" x14ac:dyDescent="0.2">
      <c r="A59" s="14"/>
      <c r="B59" s="57"/>
      <c r="C59" s="15"/>
      <c r="D59" s="15"/>
      <c r="E59" s="7"/>
      <c r="F59" s="16"/>
      <c r="G59" s="6"/>
      <c r="H59" s="6"/>
      <c r="I59" s="6"/>
      <c r="J59" s="6"/>
    </row>
    <row r="60" spans="1:10" x14ac:dyDescent="0.2">
      <c r="A60" s="14" t="s">
        <v>30</v>
      </c>
      <c r="B60" s="58" t="s">
        <v>27</v>
      </c>
      <c r="C60" s="15"/>
      <c r="D60" s="15"/>
      <c r="E60" s="3">
        <v>0</v>
      </c>
      <c r="F60" s="16">
        <f ca="1">SUM(E60:INDIRECT(ADDRESS(ROW(),COLUMN()-1)))</f>
        <v>0</v>
      </c>
      <c r="G60" s="6"/>
      <c r="H60" s="6"/>
      <c r="I60" s="6"/>
      <c r="J60" s="6"/>
    </row>
    <row r="61" spans="1:10" ht="4.5" customHeight="1" x14ac:dyDescent="0.2">
      <c r="A61" s="14"/>
      <c r="B61" s="57"/>
      <c r="C61" s="15"/>
      <c r="D61" s="15"/>
      <c r="E61" s="7"/>
      <c r="F61" s="16"/>
      <c r="G61" s="6"/>
      <c r="H61" s="6"/>
      <c r="I61" s="6"/>
      <c r="J61" s="6"/>
    </row>
    <row r="62" spans="1:10" ht="12.95" customHeight="1" x14ac:dyDescent="0.2">
      <c r="A62" s="14" t="s">
        <v>31</v>
      </c>
      <c r="B62" s="84" t="s">
        <v>52</v>
      </c>
      <c r="C62" s="15"/>
      <c r="D62" s="15"/>
      <c r="E62" s="7"/>
      <c r="F62" s="16"/>
      <c r="G62" s="6"/>
      <c r="H62" s="6"/>
      <c r="I62" s="6"/>
      <c r="J62" s="6"/>
    </row>
    <row r="63" spans="1:10" x14ac:dyDescent="0.2">
      <c r="A63" s="34"/>
      <c r="B63" s="15" t="s">
        <v>11</v>
      </c>
      <c r="C63" s="15"/>
      <c r="D63" s="15"/>
      <c r="E63" s="2">
        <v>0</v>
      </c>
      <c r="F63" s="16">
        <f ca="1">SUM(E63:INDIRECT(ADDRESS(ROW(),COLUMN()-1)))</f>
        <v>0</v>
      </c>
      <c r="G63" s="6"/>
      <c r="H63" s="6"/>
      <c r="I63" s="6"/>
      <c r="J63" s="6"/>
    </row>
    <row r="64" spans="1:10" x14ac:dyDescent="0.2">
      <c r="A64" s="14"/>
      <c r="B64" s="15" t="s">
        <v>70</v>
      </c>
      <c r="C64" s="15"/>
      <c r="D64" s="15"/>
      <c r="E64" s="2">
        <v>0</v>
      </c>
      <c r="F64" s="16">
        <f ca="1">SUM(E64:INDIRECT(ADDRESS(ROW(),COLUMN()-1)))</f>
        <v>0</v>
      </c>
      <c r="G64" s="6"/>
      <c r="H64" s="6"/>
      <c r="I64" s="6"/>
      <c r="J64" s="6"/>
    </row>
    <row r="65" spans="1:10" x14ac:dyDescent="0.2">
      <c r="A65" s="14"/>
      <c r="B65" s="15" t="s">
        <v>69</v>
      </c>
      <c r="C65" s="15"/>
      <c r="D65" s="15"/>
      <c r="E65" s="2">
        <v>0</v>
      </c>
      <c r="F65" s="16">
        <f ca="1">SUM(E65:INDIRECT(ADDRESS(ROW(),COLUMN()-1)))</f>
        <v>0</v>
      </c>
      <c r="G65" s="6"/>
      <c r="H65" s="6"/>
      <c r="I65" s="6"/>
      <c r="J65" s="6"/>
    </row>
    <row r="66" spans="1:10" x14ac:dyDescent="0.2">
      <c r="A66" s="14"/>
      <c r="B66" s="15" t="s">
        <v>48</v>
      </c>
      <c r="C66" s="15"/>
      <c r="D66" s="15"/>
      <c r="E66" s="2">
        <v>0</v>
      </c>
      <c r="F66" s="16">
        <f ca="1">SUM(E66:INDIRECT(ADDRESS(ROW(),COLUMN()-1)))</f>
        <v>0</v>
      </c>
      <c r="G66" s="6"/>
      <c r="H66" s="39"/>
      <c r="I66" s="6"/>
      <c r="J66" s="6"/>
    </row>
    <row r="67" spans="1:10" x14ac:dyDescent="0.2">
      <c r="A67" s="14"/>
      <c r="B67" s="100" t="s">
        <v>87</v>
      </c>
      <c r="C67" s="15"/>
      <c r="D67" s="15"/>
      <c r="E67" s="3">
        <v>0</v>
      </c>
      <c r="F67" s="16">
        <f ca="1">SUM(E67:INDIRECT(ADDRESS(ROW(),COLUMN()-1)))</f>
        <v>0</v>
      </c>
      <c r="G67" s="6"/>
      <c r="H67" s="39"/>
      <c r="I67" s="6"/>
      <c r="J67" s="6"/>
    </row>
    <row r="68" spans="1:10" x14ac:dyDescent="0.2">
      <c r="A68" s="14"/>
      <c r="B68" s="15" t="s">
        <v>62</v>
      </c>
      <c r="C68" s="56">
        <v>1</v>
      </c>
      <c r="D68" s="15"/>
      <c r="E68" s="38">
        <v>0</v>
      </c>
      <c r="F68" s="16">
        <f ca="1">SUM(E68:INDIRECT(ADDRESS(ROW(),COLUMN()-1)))</f>
        <v>0</v>
      </c>
      <c r="G68" s="6"/>
      <c r="H68" s="55"/>
      <c r="I68" s="6"/>
      <c r="J68" s="6"/>
    </row>
    <row r="69" spans="1:10" x14ac:dyDescent="0.2">
      <c r="A69" s="14"/>
      <c r="B69" s="75" t="s">
        <v>50</v>
      </c>
      <c r="C69" s="15"/>
      <c r="D69" s="15"/>
      <c r="E69" s="4">
        <v>0</v>
      </c>
      <c r="F69" s="16">
        <f ca="1">SUM(E69:INDIRECT(ADDRESS(ROW(),COLUMN()-1)))</f>
        <v>0</v>
      </c>
      <c r="G69" s="6"/>
      <c r="H69" s="55"/>
      <c r="I69" s="6"/>
      <c r="J69" s="6"/>
    </row>
    <row r="70" spans="1:10" x14ac:dyDescent="0.2">
      <c r="A70" s="14"/>
      <c r="B70" s="15" t="s">
        <v>63</v>
      </c>
      <c r="C70" s="56">
        <v>2</v>
      </c>
      <c r="D70" s="15"/>
      <c r="E70" s="38">
        <v>0</v>
      </c>
      <c r="F70" s="16">
        <f ca="1">SUM(E70:INDIRECT(ADDRESS(ROW(),COLUMN()-1)))</f>
        <v>0</v>
      </c>
      <c r="G70" s="6"/>
      <c r="H70" s="55"/>
      <c r="I70" s="6"/>
      <c r="J70" s="6"/>
    </row>
    <row r="71" spans="1:10" x14ac:dyDescent="0.2">
      <c r="A71" s="14"/>
      <c r="B71" s="75" t="s">
        <v>50</v>
      </c>
      <c r="C71" s="15"/>
      <c r="D71" s="15"/>
      <c r="E71" s="4">
        <v>0</v>
      </c>
      <c r="F71" s="16">
        <f ca="1">SUM(E71:INDIRECT(ADDRESS(ROW(),COLUMN()-1)))</f>
        <v>0</v>
      </c>
      <c r="G71" s="6"/>
      <c r="H71" s="55"/>
      <c r="I71" s="6"/>
      <c r="J71" s="6"/>
    </row>
    <row r="72" spans="1:10" x14ac:dyDescent="0.2">
      <c r="A72" s="14"/>
      <c r="B72" s="15" t="s">
        <v>36</v>
      </c>
      <c r="C72" s="15"/>
      <c r="D72" s="15"/>
      <c r="E72" s="2"/>
      <c r="F72" s="16"/>
      <c r="G72" s="6"/>
      <c r="H72" s="6"/>
      <c r="I72" s="6"/>
      <c r="J72" s="6"/>
    </row>
    <row r="73" spans="1:10" x14ac:dyDescent="0.2">
      <c r="A73" s="14"/>
      <c r="B73" s="75" t="s">
        <v>49</v>
      </c>
      <c r="C73" s="15"/>
      <c r="D73" s="15"/>
      <c r="E73" s="3">
        <f>ROUND(SUMIF($B30:$B45,$B$36,E30:E45)*$J$3,0)</f>
        <v>0</v>
      </c>
      <c r="F73" s="16">
        <f ca="1">SUM(E73:INDIRECT(ADDRESS(ROW(),COLUMN()-1)))</f>
        <v>0</v>
      </c>
      <c r="G73" s="6"/>
      <c r="H73" s="6"/>
      <c r="I73" s="6"/>
      <c r="J73" s="6"/>
    </row>
    <row r="74" spans="1:10" x14ac:dyDescent="0.2">
      <c r="A74" s="14"/>
      <c r="B74" s="75" t="s">
        <v>68</v>
      </c>
      <c r="C74" s="15"/>
      <c r="D74" s="15"/>
      <c r="E74" s="38">
        <v>0</v>
      </c>
      <c r="F74" s="16">
        <f ca="1">SUM(E74:INDIRECT(ADDRESS(ROW(),COLUMN()-1)))</f>
        <v>0</v>
      </c>
      <c r="G74" s="6"/>
      <c r="H74" s="39"/>
      <c r="I74" s="6"/>
      <c r="J74" s="6"/>
    </row>
    <row r="75" spans="1:10" x14ac:dyDescent="0.2">
      <c r="A75" s="14"/>
      <c r="B75" s="75" t="s">
        <v>67</v>
      </c>
      <c r="C75" s="15"/>
      <c r="D75" s="15"/>
      <c r="E75" s="38">
        <v>0</v>
      </c>
      <c r="F75" s="16">
        <f ca="1">SUM(E75:INDIRECT(ADDRESS(ROW(),COLUMN()-1)))</f>
        <v>0</v>
      </c>
      <c r="G75" s="6"/>
      <c r="H75" s="39"/>
      <c r="I75" s="6"/>
      <c r="J75" s="6"/>
    </row>
    <row r="76" spans="1:10" x14ac:dyDescent="0.2">
      <c r="A76" s="14"/>
      <c r="B76" s="75" t="s">
        <v>78</v>
      </c>
      <c r="C76" s="15"/>
      <c r="D76" s="15"/>
      <c r="E76" s="38">
        <v>0</v>
      </c>
      <c r="F76" s="16">
        <f ca="1">SUM(E76:INDIRECT(ADDRESS(ROW(),COLUMN()-1)))</f>
        <v>0</v>
      </c>
      <c r="G76" s="6"/>
      <c r="H76" s="6"/>
      <c r="I76" s="6"/>
      <c r="J76" s="6"/>
    </row>
    <row r="77" spans="1:10" x14ac:dyDescent="0.2">
      <c r="A77" s="14"/>
      <c r="B77" s="75" t="s">
        <v>71</v>
      </c>
      <c r="C77" s="15"/>
      <c r="D77" s="15"/>
      <c r="E77" s="38">
        <v>0</v>
      </c>
      <c r="F77" s="16">
        <f ca="1">SUM(E77:INDIRECT(ADDRESS(ROW(),COLUMN()-1)))</f>
        <v>0</v>
      </c>
      <c r="G77" s="6"/>
      <c r="H77" s="6"/>
      <c r="I77" s="6"/>
      <c r="J77" s="6"/>
    </row>
    <row r="78" spans="1:10" x14ac:dyDescent="0.2">
      <c r="A78" s="14"/>
      <c r="B78" s="88" t="s">
        <v>73</v>
      </c>
      <c r="C78" s="15"/>
      <c r="D78" s="15"/>
      <c r="E78" s="38">
        <v>0</v>
      </c>
      <c r="F78" s="16">
        <f ca="1">SUM(E78:INDIRECT(ADDRESS(ROW(),COLUMN()-1)))</f>
        <v>0</v>
      </c>
      <c r="G78" s="6"/>
      <c r="H78" s="6"/>
      <c r="I78" s="6"/>
      <c r="J78" s="6"/>
    </row>
    <row r="79" spans="1:10" x14ac:dyDescent="0.2">
      <c r="A79" s="14"/>
      <c r="B79" s="75" t="s">
        <v>65</v>
      </c>
      <c r="C79" s="15"/>
      <c r="D79" s="15"/>
      <c r="E79" s="38">
        <v>0</v>
      </c>
      <c r="F79" s="16">
        <f ca="1">SUM(E79:INDIRECT(ADDRESS(ROW(),COLUMN()-1)))</f>
        <v>0</v>
      </c>
      <c r="G79" s="6"/>
      <c r="H79" s="39"/>
      <c r="I79" s="6"/>
      <c r="J79" s="6"/>
    </row>
    <row r="80" spans="1:10" x14ac:dyDescent="0.2">
      <c r="A80" s="14"/>
      <c r="B80" s="75" t="s">
        <v>72</v>
      </c>
      <c r="C80" s="15"/>
      <c r="D80" s="15"/>
      <c r="E80" s="38">
        <v>0</v>
      </c>
      <c r="F80" s="16">
        <f ca="1">SUM(E80:INDIRECT(ADDRESS(ROW(),COLUMN()-1)))</f>
        <v>0</v>
      </c>
      <c r="G80" s="6"/>
      <c r="H80" s="39"/>
      <c r="I80" s="6"/>
      <c r="J80" s="6"/>
    </row>
    <row r="81" spans="1:10" x14ac:dyDescent="0.2">
      <c r="A81" s="14"/>
      <c r="B81" s="75" t="s">
        <v>66</v>
      </c>
      <c r="C81" s="15"/>
      <c r="D81" s="15"/>
      <c r="E81" s="38">
        <v>0</v>
      </c>
      <c r="F81" s="16">
        <f ca="1">SUM(E81:INDIRECT(ADDRESS(ROW(),COLUMN()-1)))</f>
        <v>0</v>
      </c>
      <c r="G81" s="6"/>
      <c r="H81" s="39"/>
      <c r="I81" s="6"/>
      <c r="J81" s="6"/>
    </row>
    <row r="82" spans="1:10" x14ac:dyDescent="0.2">
      <c r="A82" s="14"/>
      <c r="B82" s="75" t="s">
        <v>51</v>
      </c>
      <c r="C82" s="15"/>
      <c r="D82" s="15"/>
      <c r="E82" s="38">
        <v>0</v>
      </c>
      <c r="F82" s="16">
        <f ca="1">SUM(E82:INDIRECT(ADDRESS(ROW(),COLUMN()-1)))</f>
        <v>0</v>
      </c>
      <c r="G82" s="6"/>
      <c r="H82" s="39"/>
      <c r="I82" s="6"/>
      <c r="J82" s="6"/>
    </row>
    <row r="83" spans="1:10" x14ac:dyDescent="0.2">
      <c r="A83" s="14"/>
      <c r="B83" s="77" t="s">
        <v>36</v>
      </c>
      <c r="C83" s="22"/>
      <c r="D83" s="22"/>
      <c r="E83" s="76">
        <v>0</v>
      </c>
      <c r="F83" s="19">
        <f ca="1">SUM(E83:INDIRECT(ADDRESS(ROW(),COLUMN()-1)))</f>
        <v>0</v>
      </c>
      <c r="G83" s="6"/>
      <c r="H83" s="39"/>
      <c r="I83" s="6"/>
      <c r="J83" s="6"/>
    </row>
    <row r="84" spans="1:10" x14ac:dyDescent="0.2">
      <c r="A84" s="14"/>
      <c r="B84" s="92" t="s">
        <v>77</v>
      </c>
      <c r="C84" s="61"/>
      <c r="D84" s="61"/>
      <c r="E84" s="91">
        <f>SUM(E73:E83)</f>
        <v>0</v>
      </c>
      <c r="F84" s="21">
        <f ca="1">SUM(E84:INDIRECT(ADDRESS(ROW(),COLUMN()-1)))</f>
        <v>0</v>
      </c>
      <c r="G84" s="6"/>
      <c r="H84" s="39"/>
      <c r="I84" s="6"/>
      <c r="J84" s="6"/>
    </row>
    <row r="85" spans="1:10" x14ac:dyDescent="0.2">
      <c r="A85" s="14"/>
      <c r="B85" s="59" t="s">
        <v>12</v>
      </c>
      <c r="C85" s="61"/>
      <c r="D85" s="15"/>
      <c r="E85" s="23">
        <f>SUM(E63:E83)</f>
        <v>0</v>
      </c>
      <c r="F85" s="21">
        <f ca="1">SUM(E85:INDIRECT(ADDRESS(ROW(),COLUMN()-1)))</f>
        <v>0</v>
      </c>
      <c r="G85" s="6"/>
      <c r="H85" s="6"/>
      <c r="I85" s="6"/>
      <c r="J85" s="6"/>
    </row>
    <row r="86" spans="1:10" ht="4.5" customHeight="1" x14ac:dyDescent="0.2">
      <c r="A86" s="14"/>
      <c r="B86" s="57"/>
      <c r="C86" s="15"/>
      <c r="D86" s="15"/>
      <c r="E86" s="7"/>
      <c r="F86" s="16"/>
      <c r="G86" s="6"/>
      <c r="H86" s="6"/>
      <c r="I86" s="6"/>
      <c r="J86" s="6"/>
    </row>
    <row r="87" spans="1:10" x14ac:dyDescent="0.2">
      <c r="A87" s="14" t="s">
        <v>6</v>
      </c>
      <c r="B87" s="61" t="s">
        <v>7</v>
      </c>
      <c r="C87" s="20"/>
      <c r="D87" s="15"/>
      <c r="E87" s="24">
        <f>E53+E55+E57+E58+E60+E85</f>
        <v>0</v>
      </c>
      <c r="F87" s="21">
        <f ca="1">SUM(E87:INDIRECT(ADDRESS(ROW(),COLUMN()-1)))</f>
        <v>0</v>
      </c>
      <c r="G87" s="6"/>
      <c r="H87" s="6"/>
      <c r="I87" s="6"/>
      <c r="J87" s="6"/>
    </row>
    <row r="88" spans="1:10" hidden="1" x14ac:dyDescent="0.2">
      <c r="A88" s="14"/>
      <c r="B88" s="78" t="str">
        <f>IF($C$3="","",IF($C$3=AC4,"MTDC Base Cost",IF($C$3=AC5,"TDC Base Cost","Other Base Cost")))</f>
        <v>TDC Base Cost</v>
      </c>
      <c r="C88" s="25"/>
      <c r="D88" s="25"/>
      <c r="E88" s="26">
        <f>IF($C$3="",0,IF($C$3=$AC$4,E87-E55-E60-SUMIF($B$63:$B$83,$B$69,E63:E83)-E73-E67,E87-E73))</f>
        <v>0</v>
      </c>
      <c r="F88" s="27">
        <f ca="1">SUM(E88:INDIRECT(ADDRESS(ROW(),COLUMN()-1)))</f>
        <v>0</v>
      </c>
      <c r="G88" s="6"/>
      <c r="H88" s="6"/>
      <c r="I88" s="6"/>
      <c r="J88" s="6"/>
    </row>
    <row r="89" spans="1:10" ht="4.5" customHeight="1" x14ac:dyDescent="0.2">
      <c r="A89" s="14"/>
      <c r="B89" s="57"/>
      <c r="C89" s="25"/>
      <c r="D89" s="25"/>
      <c r="E89" s="26"/>
      <c r="F89" s="27"/>
      <c r="G89" s="6"/>
      <c r="H89" s="6"/>
      <c r="I89" s="6"/>
      <c r="J89" s="6"/>
    </row>
    <row r="90" spans="1:10" hidden="1" x14ac:dyDescent="0.2">
      <c r="A90" s="14" t="s">
        <v>56</v>
      </c>
      <c r="B90" s="61" t="s">
        <v>59</v>
      </c>
      <c r="C90" s="20"/>
      <c r="D90" s="15"/>
      <c r="E90" s="24" t="str">
        <f>IF($C$4="TBD","TBD",IF(E87=0,"TBD",ROUND($C$4*E88,0)))</f>
        <v>TBD</v>
      </c>
      <c r="F90" s="21">
        <f ca="1">SUM(E90:INDIRECT(ADDRESS(ROW(),COLUMN()-1)))</f>
        <v>0</v>
      </c>
      <c r="G90" s="6"/>
      <c r="H90" s="6"/>
      <c r="I90" s="6"/>
      <c r="J90" s="6"/>
    </row>
    <row r="91" spans="1:10" ht="4.5" customHeight="1" x14ac:dyDescent="0.2">
      <c r="A91" s="14"/>
      <c r="B91" s="57"/>
      <c r="C91" s="15"/>
      <c r="D91" s="15"/>
      <c r="E91" s="7"/>
      <c r="F91" s="16"/>
      <c r="G91" s="6"/>
      <c r="H91" s="6"/>
      <c r="I91" s="6"/>
      <c r="J91" s="6"/>
    </row>
    <row r="92" spans="1:10" ht="13.5" thickBot="1" x14ac:dyDescent="0.25">
      <c r="A92" s="28" t="s">
        <v>57</v>
      </c>
      <c r="B92" s="62" t="s">
        <v>28</v>
      </c>
      <c r="C92" s="29"/>
      <c r="D92" s="29"/>
      <c r="E92" s="30" t="str">
        <f>IF($C$4="TBD","TBD",IF(E87=0,"TBD",E90+E87))</f>
        <v>TBD</v>
      </c>
      <c r="F92" s="31">
        <f ca="1">SUM(E92:INDIRECT(ADDRESS(ROW(),COLUMN()-1)))</f>
        <v>0</v>
      </c>
      <c r="G92" s="6"/>
      <c r="H92" s="6"/>
      <c r="I92" s="6"/>
      <c r="J92" s="6"/>
    </row>
    <row r="93" spans="1:10" ht="4.5" customHeight="1" x14ac:dyDescent="0.2">
      <c r="A93" s="6"/>
      <c r="B93" s="39"/>
      <c r="C93" s="6"/>
      <c r="D93" s="6"/>
      <c r="E93" s="6"/>
      <c r="F93" s="6"/>
      <c r="G93" s="6"/>
      <c r="H93" s="6"/>
      <c r="I93" s="6"/>
      <c r="J93" s="6"/>
    </row>
    <row r="94" spans="1:10" x14ac:dyDescent="0.2">
      <c r="F94" s="35"/>
      <c r="G94" s="35"/>
      <c r="H94" s="35"/>
      <c r="I94" s="35"/>
    </row>
    <row r="95" spans="1:10" x14ac:dyDescent="0.2">
      <c r="F95" s="35"/>
      <c r="G95" s="35"/>
      <c r="H95" s="35"/>
      <c r="I95" s="35"/>
    </row>
    <row r="158" spans="18:18" x14ac:dyDescent="0.2">
      <c r="R158" s="107"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59" spans="18:18" x14ac:dyDescent="0.2">
      <c r="R159" s="108"/>
    </row>
    <row r="160" spans="18:18" x14ac:dyDescent="0.2">
      <c r="R160" s="108"/>
    </row>
    <row r="161" spans="18:18" x14ac:dyDescent="0.2">
      <c r="R161" s="108"/>
    </row>
    <row r="162" spans="18:18" x14ac:dyDescent="0.2">
      <c r="R162" s="108"/>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6">
    <mergeCell ref="R158:R162"/>
    <mergeCell ref="C1:E1"/>
    <mergeCell ref="C2:E2"/>
    <mergeCell ref="C3:E3"/>
    <mergeCell ref="C4:E4"/>
    <mergeCell ref="A5:E10"/>
  </mergeCells>
  <dataValidations count="25">
    <dataValidation allowBlank="1" showInputMessage="1" showErrorMessage="1" promptTitle="Minimum Salary" prompt="FY 2020 Campus Budget Guidelines: https://www.obfs.uillinois.edu/budgeting/urbana-champaign-campus/budget-guidelines/fy-2020" sqref="B30 B32" xr:uid="{BEF32E2C-52FD-4779-9B75-6C5B19EC3A14}"/>
    <dataValidation allowBlank="1" showInputMessage="1" showErrorMessage="1" promptTitle="2 CFR 200.330" prompt="Criteria for subrecipient versus contractor determination" sqref="B69 B71" xr:uid="{DFF197FC-AC49-4262-9571-6E77373454E7}"/>
    <dataValidation allowBlank="1" showInputMessage="1" showErrorMessage="1" promptTitle="2 CFR 200.314" prompt="Supplies" sqref="B63" xr:uid="{3CC2E5C0-ECB9-46F6-AD5B-D2305D3D6A28}"/>
    <dataValidation allowBlank="1" showInputMessage="1" showErrorMessage="1" promptTitle="2 CFR 200.461" prompt="Publication and printing costs" sqref="B64" xr:uid="{F546F4E4-BB4A-47F0-BAD7-73BC0376CCDF}"/>
    <dataValidation allowBlank="1" showInputMessage="1" showErrorMessage="1" promptTitle="2 CFR 200.430" prompt="Compensation-personal services" sqref="B12 B29" xr:uid="{5C93F467-BEE3-41BA-96D0-63D96884D201}"/>
    <dataValidation allowBlank="1" showInputMessage="1" showErrorMessage="1" promptTitle="2 CFR 200.414 and Appendix III" prompt="Indirect (F&amp;A) costs" sqref="B90" xr:uid="{89E572C2-D084-4788-A092-EF68EDE68FEA}"/>
    <dataValidation allowBlank="1" showInputMessage="1" showErrorMessage="1" promptTitle="2 CFR 200.330(b)" prompt="Contractor (Vendor) Costs" sqref="B76" xr:uid="{184A8FC7-E777-41AE-B9C5-38207A96A340}"/>
    <dataValidation allowBlank="1" showInputMessage="1" showErrorMessage="1" promptTitle="2 CFR 200.459" prompt="Professional Service Costs" sqref="B65" xr:uid="{8C4572BE-9BB3-4CD4-A470-9AEF1CB809B3}"/>
    <dataValidation allowBlank="1" showInputMessage="1" showErrorMessage="1" promptTitle="Internal Program Rate" prompt="May be deemed as prohibited voluntary cost share by NSF." sqref="B67" xr:uid="{8DABCCA2-AAE4-46A0-930F-92E3C97D2D41}"/>
    <dataValidation allowBlank="1" showInputMessage="1" showErrorMessage="1" promptTitle="Service Activities" prompt="Description: https://www.obfs.uillinois.edu/government-costing/service-Activities/" sqref="B78" xr:uid="{A123FC8F-41A8-4E20-8387-B93022A77386}"/>
    <dataValidation allowBlank="1" showInputMessage="1" showErrorMessage="1" promptTitle="Graduate College-Assistantships" prompt="https://grad.illinois.edu/assistantships" sqref="B34 B36" xr:uid="{332894D5-EACF-4597-999E-C257FB836332}"/>
    <dataValidation allowBlank="1" showInputMessage="1" showErrorMessage="1" promptTitle="2 CFR 200.431" prompt="Compensation-fringe benefits" sqref="B52" xr:uid="{D5DFC21D-DC0F-4870-A70F-024863C05DD4}"/>
    <dataValidation allowBlank="1" showInputMessage="1" showErrorMessage="1" promptTitle="OBFS 15" prompt="Travel Reimbursement and Per Diem: https://www.obfs.uillinois.edu/bfpp/section-15-travel/travel-reimbursement-and-per-diem" sqref="B57:B58" xr:uid="{C93A63A0-782A-4DF8-814D-2831C6A9A3EF}"/>
    <dataValidation allowBlank="1" showInputMessage="1" showErrorMessage="1" promptTitle="2 CFR 200.92" prompt="Subaward" sqref="B70 B68" xr:uid="{5F1093B3-FC35-4B07-A317-AD006316D9AD}"/>
    <dataValidation allowBlank="1" showInputMessage="1" showErrorMessage="1" promptTitle="2 CFR 200.92" prompt="With MTDC basis, the first $25,000 of each subaward is assessed F&amp;A costs. " sqref="E70 E68" xr:uid="{170BEADF-727D-4E50-8DE7-A71EF2F3FA11}"/>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60" xr:uid="{ABB79F2B-B7E8-41ED-8108-2DCF9253E868}"/>
    <dataValidation allowBlank="1" showInputMessage="1" showErrorMessage="1" promptTitle="2 CFR 200.33" prompt="Tangible personal property having a useful life of more than one year and a per-unit acquisition cost which equals or exceeds $5,000." sqref="B55" xr:uid="{B96B93AF-5BA3-4762-BB7F-D34DF5CAB98C}"/>
    <dataValidation type="list" allowBlank="1" showInputMessage="1" showErrorMessage="1" promptTitle="Project Activity Type" prompt="Select the Project Activity Type." sqref="C1:E1" xr:uid="{F432D767-68A0-4101-9544-AEC4E22F8557}">
      <formula1>$Y$4:$Y$9</formula1>
    </dataValidation>
    <dataValidation type="list" allowBlank="1" showInputMessage="1" showErrorMessage="1" promptTitle="Project Location" prompt="Select the Project Location." sqref="C2:E2" xr:uid="{40B285ED-8B18-4472-9095-D52B2DEA9D88}">
      <formula1>$Z$3:$AA$3</formula1>
    </dataValidation>
    <dataValidation allowBlank="1" showInputMessage="1" showErrorMessage="1" promptTitle="Applicable F&amp;A Rate" prompt="This field will dislpayed after inputting Activity Type and Location" sqref="J1" xr:uid="{17B76EFC-4E39-4D7E-942E-D4015F4D48C4}"/>
    <dataValidation allowBlank="1" showInputMessage="1" showErrorMessage="1" promptTitle="Note" prompt="MTDC or TDC will display based on the value selected in cell I3." sqref="B88" xr:uid="{6E29B42C-832B-4569-B5DD-ABAD1388DAE3}"/>
    <dataValidation allowBlank="1" showInputMessage="1" showErrorMessage="1" promptTitle="Applied F&amp;A Rate" prompt="If appplicable, then override the Applicable F&amp;A Rate with the F&amp;A Rate to be applied to this project." sqref="C4:E4" xr:uid="{B49131D7-8DE7-4FCC-9574-FC54FE37B8D1}"/>
    <dataValidation allowBlank="1" showInputMessage="1" showErrorMessage="1" promptTitle="Notes" prompt="Add notes as necessary." sqref="A5:E10" xr:uid="{699ED54E-C33E-45FE-9752-1DAA51C64EAF}"/>
    <dataValidation type="list" allowBlank="1" showInputMessage="1" showErrorMessage="1" promptTitle="F&amp;A Cost Basis" prompt="Select the basis for the F&amp;A costs._x000a_- Full Negotiated Rate = MTDC_x000a_- Reduced Rate = TDC (including (0% or 10%)_x000a_- Non-Standard Costs Assessed F&amp;A Rate = Other" sqref="C3:E3" xr:uid="{B2BFFDA5-9348-4FDC-8FDB-CF428189205D}">
      <formula1>$AC$4:$AC$6</formula1>
    </dataValidation>
    <dataValidation allowBlank="1" showInputMessage="1" showErrorMessage="1" promptTitle="2 CFR 200.413(c)" prompt="Additional justification is required." sqref="B42" xr:uid="{E299BDC9-9A90-46D4-8686-F0B2DB086EAF}"/>
  </dataValidations>
  <hyperlinks>
    <hyperlink ref="F4" r:id="rId1" xr:uid="{29B00287-8990-457B-88DF-5E82F5494B63}"/>
    <hyperlink ref="F5" r:id="rId2" display="Fringe Benefit Rate (GRA)" xr:uid="{BBE5BEC1-2515-464D-8BF8-B4AD8E091516}"/>
    <hyperlink ref="F7" r:id="rId3" display="Fringe Benefit Rate (Hourly ≥ Half Time)" xr:uid="{80E6F7A5-5B62-4410-A297-86810CEEF4C0}"/>
    <hyperlink ref="F8" r:id="rId4" display="Fringe Benefit Rate (Non-SURS &amp; Hourly &lt; Half Time)" xr:uid="{5667B08B-FCD1-4840-ADFB-1811579C85F3}"/>
    <hyperlink ref="F3" r:id="rId5" xr:uid="{52BCBE84-FE74-430A-93AB-908B590187D9}"/>
    <hyperlink ref="F1" r:id="rId6" xr:uid="{C6B4E1EA-D440-48D8-9DC4-F2740AC035E7}"/>
    <hyperlink ref="F2" r:id="rId7" xr:uid="{6492648F-3F9A-4824-8C66-3EE10EEDB7BF}"/>
    <hyperlink ref="B78" r:id="rId8" xr:uid="{9D22D1CA-9F75-4995-99CD-65CEF02E6947}"/>
    <hyperlink ref="F6" r:id="rId9" display="Fringe Benefit Rate (GRA)" xr:uid="{6C35B42C-AC80-4BBD-8206-FEE2E15061D4}"/>
  </hyperlinks>
  <printOptions horizontalCentered="1"/>
  <pageMargins left="0.25" right="0.25" top="0.75" bottom="0.75" header="0.3" footer="0.3"/>
  <pageSetup scale="90" fitToHeight="0" orientation="portrait" r:id="rId10"/>
  <headerFooter alignWithMargins="0">
    <oddHeader>&amp;L&amp;G&amp;C&amp;"Arial,Bold"&amp;12SPA Budget Template - FY22&amp;RPage &amp;P of &amp;N</oddHeader>
    <oddFooter>&amp;LSPA v.20211103&amp;C&amp;F (&amp;A)&amp;RLast Updated: &amp;D</oddFooter>
  </headerFooter>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AF46-A7E9-49F7-84D5-863098FB5C4E}">
  <sheetPr>
    <tabColor theme="2" tint="-9.9978637043366805E-2"/>
    <pageSetUpPr fitToPage="1"/>
  </sheetPr>
  <dimension ref="A1:AT162"/>
  <sheetViews>
    <sheetView showGridLines="0" zoomScale="115" zoomScaleNormal="115" workbookViewId="0">
      <pane ySplit="10" topLeftCell="A74" activePane="bottomLeft" state="frozen"/>
      <selection pane="bottomLeft" activeCell="E15" sqref="E15"/>
    </sheetView>
  </sheetViews>
  <sheetFormatPr defaultColWidth="9.140625" defaultRowHeight="12.75" x14ac:dyDescent="0.2"/>
  <cols>
    <col min="1" max="1" width="3.42578125" style="12" customWidth="1"/>
    <col min="2" max="2" width="17.140625" style="63" customWidth="1"/>
    <col min="3" max="3" width="7" style="39" customWidth="1"/>
    <col min="4" max="4" width="7.85546875" style="39" customWidth="1"/>
    <col min="5" max="5" width="12.85546875" style="35" customWidth="1"/>
    <col min="6" max="9" width="13.28515625" style="8" customWidth="1"/>
    <col min="10" max="10" width="13.28515625" style="32" customWidth="1"/>
    <col min="11" max="12" width="9.140625" style="6" customWidth="1"/>
    <col min="13" max="17" width="9.140625" style="6"/>
    <col min="18" max="18" width="104.85546875" style="6" customWidth="1"/>
    <col min="19" max="24" width="9.140625" style="6"/>
    <col min="25" max="25" width="12" style="6" customWidth="1"/>
    <col min="26" max="16384" width="9.140625" style="6"/>
  </cols>
  <sheetData>
    <row r="1" spans="1:46" ht="12.6" hidden="1" customHeight="1" x14ac:dyDescent="0.2">
      <c r="A1" s="46" t="s">
        <v>17</v>
      </c>
      <c r="B1" s="47"/>
      <c r="C1" s="106"/>
      <c r="D1" s="106"/>
      <c r="E1" s="106"/>
      <c r="F1" s="80" t="s">
        <v>8</v>
      </c>
      <c r="G1" s="48"/>
      <c r="H1" s="48"/>
      <c r="I1" s="48"/>
      <c r="J1" s="49">
        <v>0</v>
      </c>
      <c r="K1" s="69"/>
      <c r="M1" s="69"/>
      <c r="N1" s="69"/>
      <c r="O1" s="5"/>
    </row>
    <row r="2" spans="1:46" ht="12.6" hidden="1" customHeight="1" x14ac:dyDescent="0.2">
      <c r="A2" s="50" t="s">
        <v>16</v>
      </c>
      <c r="B2" s="51"/>
      <c r="C2" s="105"/>
      <c r="D2" s="105"/>
      <c r="E2" s="105"/>
      <c r="F2" s="81" t="s">
        <v>40</v>
      </c>
      <c r="G2" s="51"/>
      <c r="H2" s="51"/>
      <c r="I2" s="51"/>
      <c r="J2" s="52">
        <v>0</v>
      </c>
      <c r="K2" s="70"/>
      <c r="M2" s="70"/>
      <c r="N2" s="70"/>
      <c r="O2" s="5"/>
    </row>
    <row r="3" spans="1:46" ht="12.6" hidden="1" customHeight="1" x14ac:dyDescent="0.2">
      <c r="A3" s="50" t="s">
        <v>29</v>
      </c>
      <c r="B3" s="51"/>
      <c r="C3" s="105" t="str">
        <f>IF(OR($C$4=0,$C$4&lt;&gt;$J$1),$AC$5,IF($C$4="TBD","MTDC",$AC$4))</f>
        <v>TDC</v>
      </c>
      <c r="D3" s="105"/>
      <c r="E3" s="105"/>
      <c r="F3" s="81" t="s">
        <v>9</v>
      </c>
      <c r="G3" s="53"/>
      <c r="H3" s="53"/>
      <c r="I3" s="53"/>
      <c r="J3" s="52">
        <v>0</v>
      </c>
      <c r="K3" s="70"/>
      <c r="M3" s="70"/>
      <c r="N3" s="70"/>
      <c r="O3" s="5"/>
      <c r="Y3" s="9"/>
      <c r="Z3" s="6" t="s">
        <v>13</v>
      </c>
      <c r="AA3" s="6" t="s">
        <v>14</v>
      </c>
      <c r="AC3" s="39" t="s">
        <v>23</v>
      </c>
    </row>
    <row r="4" spans="1:46" ht="12" customHeight="1" thickBot="1" x14ac:dyDescent="0.25">
      <c r="A4" s="50"/>
      <c r="B4" s="51"/>
      <c r="C4" s="104"/>
      <c r="D4" s="104"/>
      <c r="E4" s="104"/>
      <c r="F4" s="81" t="s">
        <v>10</v>
      </c>
      <c r="G4" s="53"/>
      <c r="H4" s="53"/>
      <c r="I4" s="53"/>
      <c r="J4" s="52">
        <v>0.3609</v>
      </c>
      <c r="K4" s="70"/>
      <c r="M4" s="70"/>
      <c r="N4" s="70"/>
      <c r="O4" s="5"/>
      <c r="Y4" s="6" t="s">
        <v>34</v>
      </c>
      <c r="Z4" s="10">
        <v>0.58599999999999997</v>
      </c>
      <c r="AA4" s="10">
        <v>0.25900000000000001</v>
      </c>
      <c r="AC4" s="11" t="s">
        <v>24</v>
      </c>
    </row>
    <row r="5" spans="1:46" ht="12" customHeight="1" x14ac:dyDescent="0.2">
      <c r="A5" s="109" t="s">
        <v>74</v>
      </c>
      <c r="B5" s="110"/>
      <c r="C5" s="110"/>
      <c r="D5" s="110"/>
      <c r="E5" s="111"/>
      <c r="F5" s="81" t="s">
        <v>82</v>
      </c>
      <c r="G5" s="53"/>
      <c r="H5" s="53"/>
      <c r="I5" s="53"/>
      <c r="J5" s="52">
        <v>4.4400000000000002E-2</v>
      </c>
      <c r="K5" s="70"/>
      <c r="M5" s="70"/>
      <c r="N5" s="70"/>
      <c r="O5" s="5"/>
      <c r="Y5" s="6" t="s">
        <v>35</v>
      </c>
      <c r="Z5" s="10">
        <v>0.44900000000000001</v>
      </c>
      <c r="AA5" s="10">
        <v>0.26</v>
      </c>
      <c r="AC5" s="11" t="s">
        <v>25</v>
      </c>
    </row>
    <row r="6" spans="1:46" ht="11.25" customHeight="1" x14ac:dyDescent="0.2">
      <c r="A6" s="112"/>
      <c r="B6" s="113"/>
      <c r="C6" s="113"/>
      <c r="D6" s="113"/>
      <c r="E6" s="114"/>
      <c r="F6" s="81" t="s">
        <v>83</v>
      </c>
      <c r="J6" s="52">
        <v>0.12089999999999999</v>
      </c>
      <c r="K6" s="70"/>
      <c r="M6" s="70"/>
      <c r="N6" s="70"/>
      <c r="O6" s="5"/>
      <c r="Y6" s="6" t="s">
        <v>15</v>
      </c>
      <c r="Z6" s="10">
        <v>0.317</v>
      </c>
      <c r="AA6" s="10">
        <v>0.217</v>
      </c>
      <c r="AC6" s="11" t="s">
        <v>36</v>
      </c>
    </row>
    <row r="7" spans="1:46" ht="12" customHeight="1" x14ac:dyDescent="0.2">
      <c r="A7" s="112"/>
      <c r="B7" s="113"/>
      <c r="C7" s="113"/>
      <c r="D7" s="113"/>
      <c r="E7" s="114"/>
      <c r="F7" s="81" t="s">
        <v>80</v>
      </c>
      <c r="G7" s="53"/>
      <c r="H7" s="53"/>
      <c r="I7" s="53"/>
      <c r="J7" s="54">
        <v>1E-4</v>
      </c>
      <c r="K7" s="70"/>
      <c r="M7" s="70"/>
      <c r="N7" s="70"/>
      <c r="O7" s="5"/>
      <c r="Y7" s="40" t="s">
        <v>37</v>
      </c>
      <c r="Z7" s="41">
        <v>0</v>
      </c>
      <c r="AA7" s="41"/>
    </row>
    <row r="8" spans="1:46" ht="11.25" customHeight="1" x14ac:dyDescent="0.2">
      <c r="A8" s="112"/>
      <c r="B8" s="113"/>
      <c r="C8" s="113"/>
      <c r="D8" s="113"/>
      <c r="E8" s="114"/>
      <c r="F8" s="81" t="s">
        <v>81</v>
      </c>
      <c r="G8" s="53"/>
      <c r="H8" s="53"/>
      <c r="I8" s="53"/>
      <c r="J8" s="52">
        <v>7.6600000000000001E-2</v>
      </c>
      <c r="K8" s="70"/>
      <c r="M8" s="70"/>
      <c r="N8" s="70"/>
      <c r="O8" s="5"/>
      <c r="Y8" s="40" t="s">
        <v>38</v>
      </c>
      <c r="Z8" s="41">
        <v>0.26</v>
      </c>
      <c r="AA8" s="41"/>
    </row>
    <row r="9" spans="1:46" ht="9.9499999999999993" customHeight="1" x14ac:dyDescent="0.2">
      <c r="A9" s="112"/>
      <c r="B9" s="113"/>
      <c r="C9" s="113"/>
      <c r="D9" s="113"/>
      <c r="E9" s="114"/>
      <c r="F9" s="82" t="s">
        <v>32</v>
      </c>
      <c r="G9" s="53"/>
      <c r="H9" s="53"/>
      <c r="I9" s="53"/>
      <c r="J9" s="99">
        <v>0.03</v>
      </c>
      <c r="K9" s="70"/>
      <c r="M9" s="70"/>
      <c r="N9" s="70"/>
      <c r="O9" s="5"/>
      <c r="Y9" s="40" t="s">
        <v>39</v>
      </c>
      <c r="Z9" s="41"/>
      <c r="AA9" s="41"/>
    </row>
    <row r="10" spans="1:46" ht="12.95" customHeight="1" thickBot="1" x14ac:dyDescent="0.25">
      <c r="A10" s="112"/>
      <c r="B10" s="113"/>
      <c r="C10" s="113"/>
      <c r="D10" s="113"/>
      <c r="E10" s="114"/>
      <c r="F10" s="82" t="s">
        <v>33</v>
      </c>
      <c r="G10" s="68"/>
      <c r="H10" s="67"/>
      <c r="I10" s="72"/>
      <c r="J10" s="99">
        <v>0.04</v>
      </c>
      <c r="K10" s="71"/>
      <c r="M10" s="71"/>
      <c r="N10" s="71"/>
      <c r="O10" s="5"/>
      <c r="Z10" s="10"/>
      <c r="AA10" s="10"/>
    </row>
    <row r="11" spans="1:46" s="13" customFormat="1" ht="15" customHeight="1" x14ac:dyDescent="0.2">
      <c r="A11" s="94"/>
      <c r="B11" s="95"/>
      <c r="C11" s="95"/>
      <c r="D11" s="95"/>
      <c r="E11" s="96" t="s">
        <v>47</v>
      </c>
      <c r="F11" s="90" t="s">
        <v>0</v>
      </c>
      <c r="G11" s="6"/>
      <c r="H11" s="6"/>
      <c r="I11" s="6"/>
      <c r="J11" s="6"/>
      <c r="K11" s="6"/>
      <c r="L11" s="6"/>
      <c r="M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s="13" customFormat="1" ht="15" customHeight="1" x14ac:dyDescent="0.25">
      <c r="A12" s="14" t="s">
        <v>1</v>
      </c>
      <c r="B12" s="97" t="s">
        <v>53</v>
      </c>
      <c r="C12" s="33"/>
      <c r="D12" s="33"/>
      <c r="E12" s="33"/>
      <c r="F12" s="85"/>
      <c r="G12" s="6"/>
      <c r="H12" s="6"/>
      <c r="I12" s="6"/>
      <c r="J12" s="6"/>
      <c r="K12" s="6"/>
      <c r="L12" s="101"/>
      <c r="M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ht="12.75" customHeight="1" x14ac:dyDescent="0.2">
      <c r="A13" s="34"/>
      <c r="B13" s="42" t="s">
        <v>46</v>
      </c>
      <c r="C13" s="56" t="s">
        <v>18</v>
      </c>
      <c r="D13" s="98"/>
      <c r="E13" s="1">
        <v>0</v>
      </c>
      <c r="F13" s="16">
        <f ca="1">SUM(E13:INDIRECT(ADDRESS(ROW(),COLUMN()-1)))</f>
        <v>0</v>
      </c>
      <c r="G13" s="17"/>
      <c r="H13" s="6"/>
      <c r="I13" s="6"/>
      <c r="J13" s="6"/>
    </row>
    <row r="14" spans="1:46" ht="12.75" customHeight="1" x14ac:dyDescent="0.2">
      <c r="A14" s="14"/>
      <c r="B14" s="93"/>
      <c r="C14" s="45" t="s">
        <v>19</v>
      </c>
      <c r="D14" s="44">
        <f>$J$4</f>
        <v>0.3609</v>
      </c>
      <c r="E14" s="65">
        <f>ROUND(E13*$D14,0)</f>
        <v>0</v>
      </c>
      <c r="F14" s="66">
        <f ca="1">SUM(E14:INDIRECT(ADDRESS(ROW(),COLUMN()-1)))</f>
        <v>0</v>
      </c>
      <c r="G14" s="17"/>
      <c r="H14" s="6"/>
      <c r="I14" s="6"/>
      <c r="J14" s="6"/>
    </row>
    <row r="15" spans="1:46" ht="12.75" customHeight="1" x14ac:dyDescent="0.2">
      <c r="A15" s="14"/>
      <c r="B15" s="42" t="s">
        <v>42</v>
      </c>
      <c r="C15" s="56" t="s">
        <v>18</v>
      </c>
      <c r="D15" s="98"/>
      <c r="E15" s="1">
        <v>0</v>
      </c>
      <c r="F15" s="16">
        <f ca="1">SUM(E15:INDIRECT(ADDRESS(ROW(),COLUMN()-1)))</f>
        <v>0</v>
      </c>
      <c r="G15" s="17"/>
      <c r="H15" s="6"/>
      <c r="I15" s="6"/>
      <c r="J15" s="6"/>
    </row>
    <row r="16" spans="1:46" ht="12.75" customHeight="1" x14ac:dyDescent="0.2">
      <c r="A16" s="14"/>
      <c r="B16" s="93"/>
      <c r="C16" s="45" t="s">
        <v>19</v>
      </c>
      <c r="D16" s="44">
        <f>$J$4</f>
        <v>0.3609</v>
      </c>
      <c r="E16" s="65">
        <f>ROUND(E15*$D16,0)</f>
        <v>0</v>
      </c>
      <c r="F16" s="66">
        <f ca="1">SUM(E16:INDIRECT(ADDRESS(ROW(),COLUMN()-1)))</f>
        <v>0</v>
      </c>
      <c r="G16" s="17"/>
      <c r="H16" s="6"/>
      <c r="I16" s="6"/>
      <c r="J16" s="6"/>
    </row>
    <row r="17" spans="1:46" ht="12.75" customHeight="1" x14ac:dyDescent="0.2">
      <c r="A17" s="14"/>
      <c r="B17" s="42" t="s">
        <v>43</v>
      </c>
      <c r="C17" s="56" t="s">
        <v>18</v>
      </c>
      <c r="D17" s="98"/>
      <c r="E17" s="1">
        <v>0</v>
      </c>
      <c r="F17" s="16">
        <f ca="1">SUM(E17:INDIRECT(ADDRESS(ROW(),COLUMN()-1)))</f>
        <v>0</v>
      </c>
      <c r="G17" s="17"/>
      <c r="H17" s="6"/>
      <c r="I17" s="6"/>
      <c r="J17" s="6"/>
    </row>
    <row r="18" spans="1:46" ht="12.75" customHeight="1" x14ac:dyDescent="0.2">
      <c r="A18" s="14"/>
      <c r="B18" s="93"/>
      <c r="C18" s="45" t="s">
        <v>19</v>
      </c>
      <c r="D18" s="44">
        <f>$J$4</f>
        <v>0.3609</v>
      </c>
      <c r="E18" s="65">
        <f>ROUND(E17*$D18,0)</f>
        <v>0</v>
      </c>
      <c r="F18" s="66">
        <f ca="1">SUM(E18:INDIRECT(ADDRESS(ROW(),COLUMN()-1)))</f>
        <v>0</v>
      </c>
      <c r="G18" s="17"/>
      <c r="H18" s="6"/>
      <c r="I18" s="6"/>
      <c r="J18" s="6"/>
    </row>
    <row r="19" spans="1:46" ht="12.75" customHeight="1" x14ac:dyDescent="0.2">
      <c r="A19" s="14"/>
      <c r="B19" s="42" t="s">
        <v>44</v>
      </c>
      <c r="C19" s="56" t="s">
        <v>18</v>
      </c>
      <c r="D19" s="98"/>
      <c r="E19" s="1">
        <v>0</v>
      </c>
      <c r="F19" s="16">
        <f ca="1">SUM(E19:INDIRECT(ADDRESS(ROW(),COLUMN()-1)))</f>
        <v>0</v>
      </c>
      <c r="G19" s="17"/>
      <c r="H19" s="6"/>
      <c r="I19" s="6"/>
      <c r="J19" s="6"/>
    </row>
    <row r="20" spans="1:46" ht="12.75" customHeight="1" x14ac:dyDescent="0.2">
      <c r="A20" s="14"/>
      <c r="B20" s="93"/>
      <c r="C20" s="45" t="s">
        <v>19</v>
      </c>
      <c r="D20" s="44">
        <f>$J$4</f>
        <v>0.3609</v>
      </c>
      <c r="E20" s="65">
        <f>ROUND(E19*$D20,0)</f>
        <v>0</v>
      </c>
      <c r="F20" s="66">
        <f ca="1">SUM(E20:INDIRECT(ADDRESS(ROW(),COLUMN()-1)))</f>
        <v>0</v>
      </c>
      <c r="G20" s="17"/>
      <c r="H20" s="6"/>
      <c r="I20" s="6"/>
      <c r="J20" s="6"/>
    </row>
    <row r="21" spans="1:46" ht="12.75" customHeight="1" x14ac:dyDescent="0.2">
      <c r="A21" s="14"/>
      <c r="B21" s="42" t="s">
        <v>45</v>
      </c>
      <c r="C21" s="56" t="s">
        <v>18</v>
      </c>
      <c r="D21" s="98"/>
      <c r="E21" s="1">
        <v>0</v>
      </c>
      <c r="F21" s="16">
        <f ca="1">SUM(E21:INDIRECT(ADDRESS(ROW(),COLUMN()-1)))</f>
        <v>0</v>
      </c>
      <c r="G21" s="17"/>
      <c r="H21" s="6"/>
      <c r="I21" s="6"/>
      <c r="J21" s="6"/>
    </row>
    <row r="22" spans="1:46" ht="12.75" customHeight="1" x14ac:dyDescent="0.2">
      <c r="A22" s="14"/>
      <c r="B22" s="93"/>
      <c r="C22" s="45" t="s">
        <v>19</v>
      </c>
      <c r="D22" s="44">
        <f>$J$4</f>
        <v>0.3609</v>
      </c>
      <c r="E22" s="65">
        <f>ROUND(E21*$D22,0)</f>
        <v>0</v>
      </c>
      <c r="F22" s="66">
        <f ca="1">SUM(E22:INDIRECT(ADDRESS(ROW(),COLUMN()-1)))</f>
        <v>0</v>
      </c>
      <c r="G22" s="17"/>
      <c r="H22" s="6"/>
      <c r="I22" s="6"/>
      <c r="J22" s="6"/>
    </row>
    <row r="23" spans="1:46" ht="12.75" customHeight="1" x14ac:dyDescent="0.2">
      <c r="A23" s="14"/>
      <c r="B23" s="42" t="s">
        <v>20</v>
      </c>
      <c r="C23" s="56" t="s">
        <v>18</v>
      </c>
      <c r="D23" s="98"/>
      <c r="E23" s="1">
        <v>0</v>
      </c>
      <c r="F23" s="16">
        <f ca="1">SUM(E23:INDIRECT(ADDRESS(ROW(),COLUMN()-1)))</f>
        <v>0</v>
      </c>
      <c r="G23" s="17"/>
      <c r="H23" s="6"/>
      <c r="I23" s="6"/>
      <c r="J23" s="6"/>
    </row>
    <row r="24" spans="1:46" ht="12.6" customHeight="1" x14ac:dyDescent="0.2">
      <c r="A24" s="14"/>
      <c r="B24" s="93"/>
      <c r="C24" s="43" t="s">
        <v>19</v>
      </c>
      <c r="D24" s="44">
        <f>$J$4</f>
        <v>0.3609</v>
      </c>
      <c r="E24" s="65">
        <f>ROUND(E23*$D24,0)</f>
        <v>0</v>
      </c>
      <c r="F24" s="66">
        <f ca="1">SUM(E24:INDIRECT(ADDRESS(ROW(),COLUMN()-1)))</f>
        <v>0</v>
      </c>
      <c r="G24" s="17"/>
      <c r="H24" s="6"/>
      <c r="I24" s="6"/>
      <c r="J24" s="6"/>
    </row>
    <row r="25" spans="1:46" ht="4.5" customHeight="1" x14ac:dyDescent="0.2">
      <c r="A25" s="14"/>
      <c r="B25" s="57"/>
      <c r="C25" s="15"/>
      <c r="D25" s="36"/>
      <c r="E25" s="7"/>
      <c r="F25" s="16"/>
      <c r="G25" s="17"/>
      <c r="H25" s="6"/>
      <c r="I25" s="6"/>
      <c r="J25" s="6"/>
    </row>
    <row r="26" spans="1:46" ht="12.75" customHeight="1" x14ac:dyDescent="0.2">
      <c r="A26" s="14"/>
      <c r="B26" s="79" t="s">
        <v>58</v>
      </c>
      <c r="C26" s="59" t="s">
        <v>18</v>
      </c>
      <c r="D26" s="36"/>
      <c r="E26" s="7">
        <f>SUMIF($C$13:$C$25,$C26,E$13:E$25)</f>
        <v>0</v>
      </c>
      <c r="F26" s="16">
        <f ca="1">SUM(E26:INDIRECT(ADDRESS(ROW(),COLUMN()-1)))</f>
        <v>0</v>
      </c>
      <c r="G26" s="17"/>
      <c r="H26" s="6"/>
      <c r="I26" s="6"/>
      <c r="J26" s="6"/>
    </row>
    <row r="27" spans="1:46" s="39" customFormat="1" ht="12.75" customHeight="1" x14ac:dyDescent="0.2">
      <c r="A27" s="18"/>
      <c r="B27" s="20"/>
      <c r="C27" s="60" t="s">
        <v>19</v>
      </c>
      <c r="D27" s="83"/>
      <c r="E27" s="89">
        <f>SUMIF($C$13:$C$25,$C27,E$13:E$25)</f>
        <v>0</v>
      </c>
      <c r="F27" s="73">
        <f ca="1">SUM(E27:INDIRECT(ADDRESS(ROW(),COLUMN()-1)))</f>
        <v>0</v>
      </c>
      <c r="G27" s="64"/>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1:46" s="39" customFormat="1" ht="12.75" customHeight="1" x14ac:dyDescent="0.2">
      <c r="A28" s="18"/>
      <c r="B28" s="20"/>
      <c r="C28" s="59" t="s">
        <v>0</v>
      </c>
      <c r="D28" s="61"/>
      <c r="E28" s="23">
        <f>SUM(E26:E27)</f>
        <v>0</v>
      </c>
      <c r="F28" s="21">
        <f ca="1">SUM(E28:INDIRECT(ADDRESS(ROW(),COLUMN()-1)))</f>
        <v>0</v>
      </c>
      <c r="G28" s="64"/>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1:46" ht="12.6" customHeight="1" x14ac:dyDescent="0.2">
      <c r="A29" s="14" t="s">
        <v>2</v>
      </c>
      <c r="B29" s="58" t="s">
        <v>54</v>
      </c>
      <c r="C29" s="20"/>
      <c r="D29" s="20"/>
      <c r="E29" s="7"/>
      <c r="F29" s="16"/>
      <c r="G29" s="6"/>
      <c r="H29" s="6"/>
      <c r="I29" s="6"/>
      <c r="J29" s="6"/>
    </row>
    <row r="30" spans="1:46" ht="12.75" customHeight="1" x14ac:dyDescent="0.2">
      <c r="A30" s="14"/>
      <c r="B30" s="42" t="s">
        <v>76</v>
      </c>
      <c r="C30" s="56" t="s">
        <v>18</v>
      </c>
      <c r="D30" s="98"/>
      <c r="E30" s="2">
        <v>0</v>
      </c>
      <c r="F30" s="16">
        <f ca="1">SUM(E30:INDIRECT(ADDRESS(ROW(),COLUMN()-1)))</f>
        <v>0</v>
      </c>
      <c r="G30" s="6"/>
      <c r="H30" s="6"/>
      <c r="I30" s="6"/>
      <c r="J30" s="6"/>
    </row>
    <row r="31" spans="1:46" ht="12.75" customHeight="1" x14ac:dyDescent="0.2">
      <c r="A31" s="14"/>
      <c r="B31" s="93"/>
      <c r="C31" s="43" t="s">
        <v>19</v>
      </c>
      <c r="D31" s="44">
        <f>$J$4</f>
        <v>0.3609</v>
      </c>
      <c r="E31" s="65">
        <f>ROUND(E30*$D31,0)</f>
        <v>0</v>
      </c>
      <c r="F31" s="66">
        <f ca="1">SUM(E31:INDIRECT(ADDRESS(ROW(),COLUMN()-1)))</f>
        <v>0</v>
      </c>
      <c r="G31" s="6"/>
      <c r="H31" s="6"/>
      <c r="I31" s="6"/>
      <c r="J31" s="6"/>
    </row>
    <row r="32" spans="1:46" ht="12.75" customHeight="1" x14ac:dyDescent="0.2">
      <c r="A32" s="14"/>
      <c r="B32" s="42" t="s">
        <v>21</v>
      </c>
      <c r="C32" s="56" t="s">
        <v>18</v>
      </c>
      <c r="D32" s="98"/>
      <c r="E32" s="2">
        <v>0</v>
      </c>
      <c r="F32" s="16">
        <f ca="1">SUM(E32:INDIRECT(ADDRESS(ROW(),COLUMN()-1)))</f>
        <v>0</v>
      </c>
      <c r="G32" s="17"/>
      <c r="H32" s="6"/>
      <c r="I32" s="6"/>
      <c r="J32" s="6"/>
    </row>
    <row r="33" spans="1:10" ht="12.75" customHeight="1" x14ac:dyDescent="0.2">
      <c r="A33" s="14"/>
      <c r="B33" s="93"/>
      <c r="C33" s="43" t="s">
        <v>19</v>
      </c>
      <c r="D33" s="44">
        <f>$J$4</f>
        <v>0.3609</v>
      </c>
      <c r="E33" s="65">
        <f>ROUND(E32*$D33,0)</f>
        <v>0</v>
      </c>
      <c r="F33" s="66">
        <f ca="1">SUM(E33:INDIRECT(ADDRESS(ROW(),COLUMN()-1)))</f>
        <v>0</v>
      </c>
      <c r="G33" s="17"/>
      <c r="H33" s="6"/>
      <c r="I33" s="6"/>
      <c r="J33" s="6"/>
    </row>
    <row r="34" spans="1:10" ht="12.75" customHeight="1" x14ac:dyDescent="0.2">
      <c r="A34" s="14"/>
      <c r="B34" s="42" t="s">
        <v>75</v>
      </c>
      <c r="C34" s="56" t="s">
        <v>18</v>
      </c>
      <c r="D34" s="98"/>
      <c r="E34" s="2">
        <v>0</v>
      </c>
      <c r="F34" s="16">
        <f ca="1">SUM(E34:INDIRECT(ADDRESS(ROW(),COLUMN()-1)))</f>
        <v>0</v>
      </c>
      <c r="G34" s="6"/>
      <c r="H34" s="6"/>
      <c r="I34" s="6"/>
      <c r="J34" s="6"/>
    </row>
    <row r="35" spans="1:10" ht="12.75" customHeight="1" x14ac:dyDescent="0.2">
      <c r="A35" s="14"/>
      <c r="B35" s="93" t="s">
        <v>84</v>
      </c>
      <c r="C35" s="43" t="s">
        <v>19</v>
      </c>
      <c r="D35" s="44">
        <f>$J$5</f>
        <v>4.4400000000000002E-2</v>
      </c>
      <c r="E35" s="65">
        <f>ROUND(E34*$D35,0)</f>
        <v>0</v>
      </c>
      <c r="F35" s="66">
        <f ca="1">SUM(E35:INDIRECT(ADDRESS(ROW(),COLUMN()-1)))</f>
        <v>0</v>
      </c>
      <c r="G35" s="6"/>
      <c r="H35" s="6"/>
      <c r="I35" s="6"/>
      <c r="J35" s="6"/>
    </row>
    <row r="36" spans="1:10" ht="12.75" customHeight="1" x14ac:dyDescent="0.2">
      <c r="A36" s="14"/>
      <c r="B36" s="42" t="s">
        <v>75</v>
      </c>
      <c r="C36" s="56" t="s">
        <v>18</v>
      </c>
      <c r="D36" s="98"/>
      <c r="E36" s="2">
        <v>0</v>
      </c>
      <c r="F36" s="16">
        <f ca="1">SUM(E36:INDIRECT(ADDRESS(ROW(),COLUMN()-1)))</f>
        <v>0</v>
      </c>
      <c r="G36" s="6"/>
      <c r="H36" s="6"/>
      <c r="I36" s="6"/>
      <c r="J36" s="6"/>
    </row>
    <row r="37" spans="1:10" ht="12.75" customHeight="1" x14ac:dyDescent="0.2">
      <c r="A37" s="14"/>
      <c r="B37" s="93" t="s">
        <v>86</v>
      </c>
      <c r="C37" s="43" t="s">
        <v>19</v>
      </c>
      <c r="D37" s="44">
        <v>0.1706</v>
      </c>
      <c r="E37" s="65">
        <f>ROUND(E36*$D37,0)</f>
        <v>0</v>
      </c>
      <c r="F37" s="66">
        <f ca="1">SUM(E37:INDIRECT(ADDRESS(ROW(),COLUMN()-1)))</f>
        <v>0</v>
      </c>
      <c r="G37" s="6"/>
      <c r="H37" s="6"/>
      <c r="I37" s="6"/>
      <c r="J37" s="6"/>
    </row>
    <row r="38" spans="1:10" ht="12.75" customHeight="1" x14ac:dyDescent="0.2">
      <c r="A38" s="14"/>
      <c r="B38" s="42" t="s">
        <v>22</v>
      </c>
      <c r="C38" s="56" t="s">
        <v>18</v>
      </c>
      <c r="D38" s="98"/>
      <c r="E38" s="2">
        <v>0</v>
      </c>
      <c r="F38" s="16">
        <f ca="1">SUM(E38:INDIRECT(ADDRESS(ROW(),COLUMN()-1)))</f>
        <v>0</v>
      </c>
      <c r="G38" s="6"/>
      <c r="H38" s="6"/>
      <c r="I38" s="6"/>
      <c r="J38" s="6"/>
    </row>
    <row r="39" spans="1:10" ht="12.75" customHeight="1" x14ac:dyDescent="0.2">
      <c r="A39" s="14"/>
      <c r="B39" s="93" t="s">
        <v>84</v>
      </c>
      <c r="C39" s="43" t="s">
        <v>19</v>
      </c>
      <c r="D39" s="44">
        <f>$J$7</f>
        <v>1E-4</v>
      </c>
      <c r="E39" s="65">
        <f>ROUND(E38*$D39,0)</f>
        <v>0</v>
      </c>
      <c r="F39" s="66">
        <f ca="1">SUM(E39:INDIRECT(ADDRESS(ROW(),COLUMN()-1)))</f>
        <v>0</v>
      </c>
      <c r="G39" s="6"/>
      <c r="H39" s="6"/>
      <c r="I39" s="6"/>
      <c r="J39" s="6"/>
    </row>
    <row r="40" spans="1:10" x14ac:dyDescent="0.2">
      <c r="A40" s="14"/>
      <c r="B40" s="42" t="s">
        <v>22</v>
      </c>
      <c r="C40" s="56" t="s">
        <v>18</v>
      </c>
      <c r="D40" s="98"/>
      <c r="E40" s="2">
        <v>0</v>
      </c>
      <c r="F40" s="16">
        <f ca="1">SUM(E40:INDIRECT(ADDRESS(ROW(),COLUMN()-1)))</f>
        <v>0</v>
      </c>
      <c r="G40" s="6"/>
      <c r="H40" s="6"/>
      <c r="I40" s="6"/>
      <c r="J40" s="6"/>
    </row>
    <row r="41" spans="1:10" x14ac:dyDescent="0.2">
      <c r="A41" s="14"/>
      <c r="B41" s="93" t="s">
        <v>85</v>
      </c>
      <c r="C41" s="43" t="s">
        <v>19</v>
      </c>
      <c r="D41" s="44">
        <f>$J$8</f>
        <v>7.6600000000000001E-2</v>
      </c>
      <c r="E41" s="65">
        <f>ROUND(E40*$D41,0)</f>
        <v>0</v>
      </c>
      <c r="F41" s="66">
        <f ca="1">SUM(E41:INDIRECT(ADDRESS(ROW(),COLUMN()-1)))</f>
        <v>0</v>
      </c>
      <c r="G41" s="6"/>
      <c r="H41" s="6"/>
      <c r="I41" s="6"/>
      <c r="J41" s="6"/>
    </row>
    <row r="42" spans="1:10" ht="12.75" customHeight="1" x14ac:dyDescent="0.2">
      <c r="A42" s="14"/>
      <c r="B42" s="42" t="s">
        <v>41</v>
      </c>
      <c r="C42" s="56" t="s">
        <v>18</v>
      </c>
      <c r="D42" s="98"/>
      <c r="E42" s="2">
        <v>0</v>
      </c>
      <c r="F42" s="16">
        <f ca="1">SUM(E42:INDIRECT(ADDRESS(ROW(),COLUMN()-1)))</f>
        <v>0</v>
      </c>
      <c r="G42" s="6"/>
      <c r="H42" s="6"/>
      <c r="I42" s="6"/>
      <c r="J42" s="6"/>
    </row>
    <row r="43" spans="1:10" ht="12.75" customHeight="1" x14ac:dyDescent="0.2">
      <c r="A43" s="14"/>
      <c r="B43" s="93"/>
      <c r="C43" s="43" t="s">
        <v>19</v>
      </c>
      <c r="D43" s="44">
        <f>$J$4</f>
        <v>0.3609</v>
      </c>
      <c r="E43" s="65">
        <f>ROUND(E42*$D43,0)</f>
        <v>0</v>
      </c>
      <c r="F43" s="66">
        <f ca="1">SUM(E43:INDIRECT(ADDRESS(ROW(),COLUMN()-1)))</f>
        <v>0</v>
      </c>
      <c r="G43" s="6"/>
      <c r="H43" s="6"/>
      <c r="I43" s="6"/>
      <c r="J43" s="6"/>
    </row>
    <row r="44" spans="1:10" x14ac:dyDescent="0.2">
      <c r="A44" s="14"/>
      <c r="B44" s="42" t="s">
        <v>79</v>
      </c>
      <c r="C44" s="56" t="s">
        <v>18</v>
      </c>
      <c r="D44" s="98"/>
      <c r="E44" s="2">
        <v>0</v>
      </c>
      <c r="F44" s="16">
        <f ca="1">SUM(E44:INDIRECT(ADDRESS(ROW(),COLUMN()-1)))</f>
        <v>0</v>
      </c>
      <c r="G44" s="6"/>
      <c r="H44" s="39"/>
      <c r="I44" s="6"/>
      <c r="J44" s="6"/>
    </row>
    <row r="45" spans="1:10" x14ac:dyDescent="0.2">
      <c r="A45" s="14"/>
      <c r="B45" s="93"/>
      <c r="C45" s="43" t="s">
        <v>19</v>
      </c>
      <c r="D45" s="44">
        <f>$J$8</f>
        <v>7.6600000000000001E-2</v>
      </c>
      <c r="E45" s="65">
        <f>ROUND(E44*$D45,0)</f>
        <v>0</v>
      </c>
      <c r="F45" s="66">
        <f ca="1">SUM(E45:INDIRECT(ADDRESS(ROW(),COLUMN()-1)))</f>
        <v>0</v>
      </c>
      <c r="G45" s="6"/>
      <c r="H45" s="6"/>
      <c r="I45" s="6"/>
      <c r="J45" s="6"/>
    </row>
    <row r="46" spans="1:10" ht="4.5" customHeight="1" x14ac:dyDescent="0.2">
      <c r="A46" s="14"/>
      <c r="B46" s="57"/>
      <c r="C46" s="15"/>
      <c r="D46" s="36"/>
      <c r="E46" s="7"/>
      <c r="F46" s="16"/>
      <c r="G46" s="6"/>
      <c r="H46" s="6"/>
      <c r="I46" s="6"/>
      <c r="J46" s="6"/>
    </row>
    <row r="47" spans="1:10" x14ac:dyDescent="0.2">
      <c r="A47" s="14"/>
      <c r="B47" s="79" t="s">
        <v>58</v>
      </c>
      <c r="C47" s="59" t="s">
        <v>18</v>
      </c>
      <c r="D47" s="86"/>
      <c r="E47" s="7">
        <f>SUMIF($C$30:$C$46,$C47,E30:E46)</f>
        <v>0</v>
      </c>
      <c r="F47" s="16">
        <f ca="1">SUM(E47:INDIRECT(ADDRESS(ROW(),COLUMN()-1)))</f>
        <v>0</v>
      </c>
      <c r="G47" s="6"/>
      <c r="H47" s="6"/>
      <c r="I47" s="6"/>
      <c r="J47" s="6"/>
    </row>
    <row r="48" spans="1:10" x14ac:dyDescent="0.2">
      <c r="A48" s="14"/>
      <c r="B48" s="42"/>
      <c r="C48" s="60" t="s">
        <v>19</v>
      </c>
      <c r="D48" s="87"/>
      <c r="E48" s="89">
        <f>SUMIF($C$30:$C$46,$C48,E30:E46)</f>
        <v>0</v>
      </c>
      <c r="F48" s="73">
        <f ca="1">SUM(E48:INDIRECT(ADDRESS(ROW(),COLUMN()-1)))</f>
        <v>0</v>
      </c>
      <c r="G48" s="6"/>
      <c r="H48" s="6"/>
      <c r="I48" s="6"/>
      <c r="J48" s="6"/>
    </row>
    <row r="49" spans="1:10" x14ac:dyDescent="0.2">
      <c r="A49" s="14"/>
      <c r="B49" s="57"/>
      <c r="C49" s="59" t="s">
        <v>0</v>
      </c>
      <c r="D49" s="61"/>
      <c r="E49" s="23">
        <f>SUM(E47:E48)</f>
        <v>0</v>
      </c>
      <c r="F49" s="21">
        <f ca="1">SUM(E49:INDIRECT(ADDRESS(ROW(),COLUMN()-1)))</f>
        <v>0</v>
      </c>
      <c r="G49" s="6"/>
      <c r="H49" s="6"/>
      <c r="I49" s="6"/>
      <c r="J49" s="6"/>
    </row>
    <row r="50" spans="1:10" ht="4.5" customHeight="1" x14ac:dyDescent="0.2">
      <c r="A50" s="14"/>
      <c r="B50" s="5"/>
      <c r="C50" s="15"/>
      <c r="D50" s="15"/>
      <c r="E50" s="23"/>
      <c r="F50" s="21"/>
      <c r="G50" s="6"/>
      <c r="H50" s="6"/>
      <c r="I50" s="6"/>
      <c r="J50" s="6"/>
    </row>
    <row r="51" spans="1:10" x14ac:dyDescent="0.2">
      <c r="A51" s="14"/>
      <c r="B51" s="57"/>
      <c r="C51" s="59" t="s">
        <v>18</v>
      </c>
      <c r="D51" s="15"/>
      <c r="E51" s="7">
        <f t="shared" ref="E51:E52" si="0">E26+E47</f>
        <v>0</v>
      </c>
      <c r="F51" s="16">
        <f ca="1">SUM(E51:INDIRECT(ADDRESS(ROW(),COLUMN()-1)))</f>
        <v>0</v>
      </c>
      <c r="G51" s="6"/>
      <c r="H51" s="6"/>
      <c r="I51" s="6"/>
      <c r="J51" s="6"/>
    </row>
    <row r="52" spans="1:10" x14ac:dyDescent="0.2">
      <c r="A52" s="14" t="s">
        <v>3</v>
      </c>
      <c r="B52" s="74" t="s">
        <v>55</v>
      </c>
      <c r="C52" s="60" t="s">
        <v>19</v>
      </c>
      <c r="D52" s="83"/>
      <c r="E52" s="89">
        <f t="shared" si="0"/>
        <v>0</v>
      </c>
      <c r="F52" s="73">
        <f ca="1">SUM(E52:INDIRECT(ADDRESS(ROW(),COLUMN()-1)))</f>
        <v>0</v>
      </c>
      <c r="G52" s="6"/>
      <c r="H52" s="6"/>
      <c r="I52" s="6"/>
      <c r="J52" s="6"/>
    </row>
    <row r="53" spans="1:10" x14ac:dyDescent="0.2">
      <c r="A53" s="14"/>
      <c r="B53" s="58" t="s">
        <v>26</v>
      </c>
      <c r="C53" s="59" t="s">
        <v>0</v>
      </c>
      <c r="D53" s="15"/>
      <c r="E53" s="23">
        <f>SUM(E51:E52)</f>
        <v>0</v>
      </c>
      <c r="F53" s="21">
        <f ca="1">SUM(E53:INDIRECT(ADDRESS(ROW(),COLUMN()-1)))</f>
        <v>0</v>
      </c>
      <c r="G53" s="6"/>
      <c r="H53" s="6"/>
      <c r="I53" s="6"/>
      <c r="J53" s="6"/>
    </row>
    <row r="54" spans="1:10" ht="4.5" customHeight="1" x14ac:dyDescent="0.2">
      <c r="A54" s="14"/>
      <c r="B54" s="57"/>
      <c r="C54" s="15"/>
      <c r="D54" s="15"/>
      <c r="E54" s="7"/>
      <c r="F54" s="16"/>
      <c r="G54" s="6"/>
      <c r="H54" s="6"/>
      <c r="I54" s="6"/>
      <c r="J54" s="6"/>
    </row>
    <row r="55" spans="1:10" x14ac:dyDescent="0.2">
      <c r="A55" s="14" t="s">
        <v>4</v>
      </c>
      <c r="B55" s="61" t="s">
        <v>64</v>
      </c>
      <c r="C55" s="42"/>
      <c r="D55" s="15"/>
      <c r="E55" s="4">
        <v>0</v>
      </c>
      <c r="F55" s="16">
        <f ca="1">SUM(E55:INDIRECT(ADDRESS(ROW(),COLUMN()-1)))</f>
        <v>0</v>
      </c>
      <c r="G55" s="6"/>
      <c r="H55" s="6"/>
      <c r="I55" s="6"/>
      <c r="J55" s="6"/>
    </row>
    <row r="56" spans="1:10" ht="5.0999999999999996" customHeight="1" x14ac:dyDescent="0.2">
      <c r="A56" s="14"/>
      <c r="B56" s="57"/>
      <c r="C56" s="15"/>
      <c r="D56" s="15"/>
      <c r="E56" s="37"/>
      <c r="F56" s="16"/>
      <c r="G56" s="6"/>
      <c r="H56" s="6"/>
      <c r="I56" s="6"/>
      <c r="J56" s="6"/>
    </row>
    <row r="57" spans="1:10" x14ac:dyDescent="0.2">
      <c r="A57" s="14" t="s">
        <v>5</v>
      </c>
      <c r="B57" s="15" t="s">
        <v>60</v>
      </c>
      <c r="C57" s="20"/>
      <c r="D57" s="15"/>
      <c r="E57" s="2">
        <v>0</v>
      </c>
      <c r="F57" s="16">
        <f ca="1">SUM(E57:INDIRECT(ADDRESS(ROW(),COLUMN()-1)))</f>
        <v>0</v>
      </c>
      <c r="G57" s="6"/>
      <c r="H57" s="6"/>
      <c r="I57" s="6"/>
      <c r="J57" s="6"/>
    </row>
    <row r="58" spans="1:10" x14ac:dyDescent="0.2">
      <c r="A58" s="14"/>
      <c r="B58" s="15" t="s">
        <v>61</v>
      </c>
      <c r="C58" s="20"/>
      <c r="D58" s="15"/>
      <c r="E58" s="2">
        <v>0</v>
      </c>
      <c r="F58" s="16">
        <f ca="1">SUM(E58:INDIRECT(ADDRESS(ROW(),COLUMN()-1)))</f>
        <v>0</v>
      </c>
      <c r="G58" s="6"/>
      <c r="H58" s="6"/>
      <c r="I58" s="6"/>
      <c r="J58" s="6"/>
    </row>
    <row r="59" spans="1:10" ht="4.5" customHeight="1" x14ac:dyDescent="0.2">
      <c r="A59" s="14"/>
      <c r="B59" s="57"/>
      <c r="C59" s="15"/>
      <c r="D59" s="15"/>
      <c r="E59" s="7"/>
      <c r="F59" s="16"/>
      <c r="G59" s="6"/>
      <c r="H59" s="6"/>
      <c r="I59" s="6"/>
      <c r="J59" s="6"/>
    </row>
    <row r="60" spans="1:10" x14ac:dyDescent="0.2">
      <c r="A60" s="14" t="s">
        <v>30</v>
      </c>
      <c r="B60" s="58" t="s">
        <v>27</v>
      </c>
      <c r="C60" s="15"/>
      <c r="D60" s="15"/>
      <c r="E60" s="3">
        <v>0</v>
      </c>
      <c r="F60" s="16">
        <f ca="1">SUM(E60:INDIRECT(ADDRESS(ROW(),COLUMN()-1)))</f>
        <v>0</v>
      </c>
      <c r="G60" s="6"/>
      <c r="H60" s="6"/>
      <c r="I60" s="6"/>
      <c r="J60" s="6"/>
    </row>
    <row r="61" spans="1:10" ht="4.5" customHeight="1" x14ac:dyDescent="0.2">
      <c r="A61" s="14"/>
      <c r="B61" s="57"/>
      <c r="C61" s="15"/>
      <c r="D61" s="15"/>
      <c r="E61" s="7"/>
      <c r="F61" s="16"/>
      <c r="G61" s="6"/>
      <c r="H61" s="6"/>
      <c r="I61" s="6"/>
      <c r="J61" s="6"/>
    </row>
    <row r="62" spans="1:10" ht="12.95" customHeight="1" x14ac:dyDescent="0.2">
      <c r="A62" s="14" t="s">
        <v>31</v>
      </c>
      <c r="B62" s="84" t="s">
        <v>52</v>
      </c>
      <c r="C62" s="15"/>
      <c r="D62" s="15"/>
      <c r="E62" s="7"/>
      <c r="F62" s="16"/>
      <c r="G62" s="6"/>
      <c r="H62" s="6"/>
      <c r="I62" s="6"/>
      <c r="J62" s="6"/>
    </row>
    <row r="63" spans="1:10" x14ac:dyDescent="0.2">
      <c r="A63" s="34"/>
      <c r="B63" s="15" t="s">
        <v>11</v>
      </c>
      <c r="C63" s="15"/>
      <c r="D63" s="15"/>
      <c r="E63" s="2">
        <v>0</v>
      </c>
      <c r="F63" s="16">
        <f ca="1">SUM(E63:INDIRECT(ADDRESS(ROW(),COLUMN()-1)))</f>
        <v>0</v>
      </c>
      <c r="G63" s="6"/>
      <c r="H63" s="6"/>
      <c r="I63" s="6"/>
      <c r="J63" s="6"/>
    </row>
    <row r="64" spans="1:10" x14ac:dyDescent="0.2">
      <c r="A64" s="14"/>
      <c r="B64" s="15" t="s">
        <v>70</v>
      </c>
      <c r="C64" s="15"/>
      <c r="D64" s="15"/>
      <c r="E64" s="2">
        <v>0</v>
      </c>
      <c r="F64" s="16">
        <f ca="1">SUM(E64:INDIRECT(ADDRESS(ROW(),COLUMN()-1)))</f>
        <v>0</v>
      </c>
      <c r="G64" s="6"/>
      <c r="H64" s="6"/>
      <c r="I64" s="6"/>
      <c r="J64" s="6"/>
    </row>
    <row r="65" spans="1:10" x14ac:dyDescent="0.2">
      <c r="A65" s="14"/>
      <c r="B65" s="15" t="s">
        <v>69</v>
      </c>
      <c r="C65" s="15"/>
      <c r="D65" s="15"/>
      <c r="E65" s="2">
        <v>0</v>
      </c>
      <c r="F65" s="16">
        <f ca="1">SUM(E65:INDIRECT(ADDRESS(ROW(),COLUMN()-1)))</f>
        <v>0</v>
      </c>
      <c r="G65" s="6"/>
      <c r="H65" s="6"/>
      <c r="I65" s="6"/>
      <c r="J65" s="6"/>
    </row>
    <row r="66" spans="1:10" x14ac:dyDescent="0.2">
      <c r="A66" s="14"/>
      <c r="B66" s="15" t="s">
        <v>48</v>
      </c>
      <c r="C66" s="15"/>
      <c r="D66" s="15"/>
      <c r="E66" s="2">
        <v>0</v>
      </c>
      <c r="F66" s="16">
        <f ca="1">SUM(E66:INDIRECT(ADDRESS(ROW(),COLUMN()-1)))</f>
        <v>0</v>
      </c>
      <c r="G66" s="6"/>
      <c r="H66" s="39"/>
      <c r="I66" s="6"/>
      <c r="J66" s="6"/>
    </row>
    <row r="67" spans="1:10" x14ac:dyDescent="0.2">
      <c r="A67" s="14"/>
      <c r="B67" s="100" t="s">
        <v>87</v>
      </c>
      <c r="C67" s="15"/>
      <c r="D67" s="15"/>
      <c r="E67" s="3">
        <v>0</v>
      </c>
      <c r="F67" s="16">
        <f ca="1">SUM(E67:INDIRECT(ADDRESS(ROW(),COLUMN()-1)))</f>
        <v>0</v>
      </c>
      <c r="G67" s="6"/>
      <c r="H67" s="39"/>
      <c r="I67" s="6"/>
      <c r="J67" s="6"/>
    </row>
    <row r="68" spans="1:10" x14ac:dyDescent="0.2">
      <c r="A68" s="14"/>
      <c r="B68" s="15" t="s">
        <v>62</v>
      </c>
      <c r="C68" s="56">
        <v>1</v>
      </c>
      <c r="D68" s="15"/>
      <c r="E68" s="38">
        <v>0</v>
      </c>
      <c r="F68" s="16">
        <f ca="1">SUM(E68:INDIRECT(ADDRESS(ROW(),COLUMN()-1)))</f>
        <v>0</v>
      </c>
      <c r="G68" s="6"/>
      <c r="H68" s="55"/>
      <c r="I68" s="6"/>
      <c r="J68" s="6"/>
    </row>
    <row r="69" spans="1:10" x14ac:dyDescent="0.2">
      <c r="A69" s="14"/>
      <c r="B69" s="75" t="s">
        <v>50</v>
      </c>
      <c r="C69" s="15"/>
      <c r="D69" s="15"/>
      <c r="E69" s="4">
        <v>0</v>
      </c>
      <c r="F69" s="16">
        <f ca="1">SUM(E69:INDIRECT(ADDRESS(ROW(),COLUMN()-1)))</f>
        <v>0</v>
      </c>
      <c r="G69" s="6"/>
      <c r="H69" s="55"/>
      <c r="I69" s="6"/>
      <c r="J69" s="6"/>
    </row>
    <row r="70" spans="1:10" x14ac:dyDescent="0.2">
      <c r="A70" s="14"/>
      <c r="B70" s="15" t="s">
        <v>63</v>
      </c>
      <c r="C70" s="56">
        <v>2</v>
      </c>
      <c r="D70" s="15"/>
      <c r="E70" s="38">
        <v>0</v>
      </c>
      <c r="F70" s="16">
        <f ca="1">SUM(E70:INDIRECT(ADDRESS(ROW(),COLUMN()-1)))</f>
        <v>0</v>
      </c>
      <c r="G70" s="6"/>
      <c r="H70" s="55"/>
      <c r="I70" s="6"/>
      <c r="J70" s="6"/>
    </row>
    <row r="71" spans="1:10" x14ac:dyDescent="0.2">
      <c r="A71" s="14"/>
      <c r="B71" s="75" t="s">
        <v>50</v>
      </c>
      <c r="C71" s="15"/>
      <c r="D71" s="15"/>
      <c r="E71" s="4">
        <v>0</v>
      </c>
      <c r="F71" s="16">
        <f ca="1">SUM(E71:INDIRECT(ADDRESS(ROW(),COLUMN()-1)))</f>
        <v>0</v>
      </c>
      <c r="G71" s="6"/>
      <c r="H71" s="55"/>
      <c r="I71" s="6"/>
      <c r="J71" s="6"/>
    </row>
    <row r="72" spans="1:10" x14ac:dyDescent="0.2">
      <c r="A72" s="14"/>
      <c r="B72" s="15" t="s">
        <v>36</v>
      </c>
      <c r="C72" s="15"/>
      <c r="D72" s="15"/>
      <c r="E72" s="2"/>
      <c r="F72" s="16"/>
      <c r="G72" s="6"/>
      <c r="H72" s="6"/>
      <c r="I72" s="6"/>
      <c r="J72" s="6"/>
    </row>
    <row r="73" spans="1:10" x14ac:dyDescent="0.2">
      <c r="A73" s="14"/>
      <c r="B73" s="75" t="s">
        <v>49</v>
      </c>
      <c r="C73" s="15"/>
      <c r="D73" s="15"/>
      <c r="E73" s="3">
        <f>ROUND(SUMIF($B30:$B45,$B$36,E30:E45)*$J$3,0)</f>
        <v>0</v>
      </c>
      <c r="F73" s="16">
        <f ca="1">SUM(E73:INDIRECT(ADDRESS(ROW(),COLUMN()-1)))</f>
        <v>0</v>
      </c>
      <c r="G73" s="6"/>
      <c r="H73" s="6"/>
      <c r="I73" s="6"/>
      <c r="J73" s="6"/>
    </row>
    <row r="74" spans="1:10" x14ac:dyDescent="0.2">
      <c r="A74" s="14"/>
      <c r="B74" s="75" t="s">
        <v>68</v>
      </c>
      <c r="C74" s="15"/>
      <c r="D74" s="15"/>
      <c r="E74" s="38">
        <v>0</v>
      </c>
      <c r="F74" s="16">
        <f ca="1">SUM(E74:INDIRECT(ADDRESS(ROW(),COLUMN()-1)))</f>
        <v>0</v>
      </c>
      <c r="G74" s="6"/>
      <c r="H74" s="39"/>
      <c r="I74" s="6"/>
      <c r="J74" s="6"/>
    </row>
    <row r="75" spans="1:10" x14ac:dyDescent="0.2">
      <c r="A75" s="14"/>
      <c r="B75" s="75" t="s">
        <v>67</v>
      </c>
      <c r="C75" s="15"/>
      <c r="D75" s="15"/>
      <c r="E75" s="38">
        <v>0</v>
      </c>
      <c r="F75" s="16">
        <f ca="1">SUM(E75:INDIRECT(ADDRESS(ROW(),COLUMN()-1)))</f>
        <v>0</v>
      </c>
      <c r="G75" s="6"/>
      <c r="H75" s="39"/>
      <c r="I75" s="6"/>
      <c r="J75" s="6"/>
    </row>
    <row r="76" spans="1:10" x14ac:dyDescent="0.2">
      <c r="A76" s="14"/>
      <c r="B76" s="75" t="s">
        <v>78</v>
      </c>
      <c r="C76" s="15"/>
      <c r="D76" s="15"/>
      <c r="E76" s="38">
        <v>0</v>
      </c>
      <c r="F76" s="16">
        <f ca="1">SUM(E76:INDIRECT(ADDRESS(ROW(),COLUMN()-1)))</f>
        <v>0</v>
      </c>
      <c r="G76" s="6"/>
      <c r="H76" s="6"/>
      <c r="I76" s="6"/>
      <c r="J76" s="6"/>
    </row>
    <row r="77" spans="1:10" x14ac:dyDescent="0.2">
      <c r="A77" s="14"/>
      <c r="B77" s="75" t="s">
        <v>71</v>
      </c>
      <c r="C77" s="15"/>
      <c r="D77" s="15"/>
      <c r="E77" s="38">
        <v>0</v>
      </c>
      <c r="F77" s="16">
        <f ca="1">SUM(E77:INDIRECT(ADDRESS(ROW(),COLUMN()-1)))</f>
        <v>0</v>
      </c>
      <c r="G77" s="6"/>
      <c r="H77" s="6"/>
      <c r="I77" s="6"/>
      <c r="J77" s="6"/>
    </row>
    <row r="78" spans="1:10" x14ac:dyDescent="0.2">
      <c r="A78" s="14"/>
      <c r="B78" s="88" t="s">
        <v>73</v>
      </c>
      <c r="C78" s="15"/>
      <c r="D78" s="15"/>
      <c r="E78" s="38">
        <v>0</v>
      </c>
      <c r="F78" s="16">
        <f ca="1">SUM(E78:INDIRECT(ADDRESS(ROW(),COLUMN()-1)))</f>
        <v>0</v>
      </c>
      <c r="G78" s="6"/>
      <c r="H78" s="6"/>
      <c r="I78" s="6"/>
      <c r="J78" s="6"/>
    </row>
    <row r="79" spans="1:10" x14ac:dyDescent="0.2">
      <c r="A79" s="14"/>
      <c r="B79" s="75" t="s">
        <v>65</v>
      </c>
      <c r="C79" s="15"/>
      <c r="D79" s="15"/>
      <c r="E79" s="38">
        <v>0</v>
      </c>
      <c r="F79" s="16">
        <f ca="1">SUM(E79:INDIRECT(ADDRESS(ROW(),COLUMN()-1)))</f>
        <v>0</v>
      </c>
      <c r="G79" s="6"/>
      <c r="H79" s="39"/>
      <c r="I79" s="6"/>
      <c r="J79" s="6"/>
    </row>
    <row r="80" spans="1:10" x14ac:dyDescent="0.2">
      <c r="A80" s="14"/>
      <c r="B80" s="75" t="s">
        <v>72</v>
      </c>
      <c r="C80" s="15"/>
      <c r="D80" s="15"/>
      <c r="E80" s="38">
        <v>0</v>
      </c>
      <c r="F80" s="16">
        <f ca="1">SUM(E80:INDIRECT(ADDRESS(ROW(),COLUMN()-1)))</f>
        <v>0</v>
      </c>
      <c r="G80" s="6"/>
      <c r="H80" s="39"/>
      <c r="I80" s="6"/>
      <c r="J80" s="6"/>
    </row>
    <row r="81" spans="1:10" x14ac:dyDescent="0.2">
      <c r="A81" s="14"/>
      <c r="B81" s="75" t="s">
        <v>66</v>
      </c>
      <c r="C81" s="15"/>
      <c r="D81" s="15"/>
      <c r="E81" s="38">
        <v>0</v>
      </c>
      <c r="F81" s="16">
        <f ca="1">SUM(E81:INDIRECT(ADDRESS(ROW(),COLUMN()-1)))</f>
        <v>0</v>
      </c>
      <c r="G81" s="6"/>
      <c r="H81" s="39"/>
      <c r="I81" s="6"/>
      <c r="J81" s="6"/>
    </row>
    <row r="82" spans="1:10" x14ac:dyDescent="0.2">
      <c r="A82" s="14"/>
      <c r="B82" s="75" t="s">
        <v>51</v>
      </c>
      <c r="C82" s="15"/>
      <c r="D82" s="15"/>
      <c r="E82" s="38">
        <v>0</v>
      </c>
      <c r="F82" s="16">
        <f ca="1">SUM(E82:INDIRECT(ADDRESS(ROW(),COLUMN()-1)))</f>
        <v>0</v>
      </c>
      <c r="G82" s="6"/>
      <c r="H82" s="39"/>
      <c r="I82" s="6"/>
      <c r="J82" s="6"/>
    </row>
    <row r="83" spans="1:10" x14ac:dyDescent="0.2">
      <c r="A83" s="14"/>
      <c r="B83" s="77" t="s">
        <v>36</v>
      </c>
      <c r="C83" s="22"/>
      <c r="D83" s="22"/>
      <c r="E83" s="76">
        <v>0</v>
      </c>
      <c r="F83" s="19">
        <f ca="1">SUM(E83:INDIRECT(ADDRESS(ROW(),COLUMN()-1)))</f>
        <v>0</v>
      </c>
      <c r="G83" s="6"/>
      <c r="H83" s="39"/>
      <c r="I83" s="6"/>
      <c r="J83" s="6"/>
    </row>
    <row r="84" spans="1:10" x14ac:dyDescent="0.2">
      <c r="A84" s="14"/>
      <c r="B84" s="92" t="s">
        <v>77</v>
      </c>
      <c r="C84" s="61"/>
      <c r="D84" s="61"/>
      <c r="E84" s="91">
        <f>SUM(E73:E83)</f>
        <v>0</v>
      </c>
      <c r="F84" s="21">
        <f ca="1">SUM(E84:INDIRECT(ADDRESS(ROW(),COLUMN()-1)))</f>
        <v>0</v>
      </c>
      <c r="G84" s="6"/>
      <c r="H84" s="39"/>
      <c r="I84" s="6"/>
      <c r="J84" s="6"/>
    </row>
    <row r="85" spans="1:10" x14ac:dyDescent="0.2">
      <c r="A85" s="14"/>
      <c r="B85" s="59" t="s">
        <v>12</v>
      </c>
      <c r="C85" s="61"/>
      <c r="D85" s="15"/>
      <c r="E85" s="23">
        <f>SUM(E63:E83)</f>
        <v>0</v>
      </c>
      <c r="F85" s="21">
        <f ca="1">SUM(E85:INDIRECT(ADDRESS(ROW(),COLUMN()-1)))</f>
        <v>0</v>
      </c>
      <c r="G85" s="6"/>
      <c r="H85" s="6"/>
      <c r="I85" s="6"/>
      <c r="J85" s="6"/>
    </row>
    <row r="86" spans="1:10" ht="4.5" customHeight="1" x14ac:dyDescent="0.2">
      <c r="A86" s="14"/>
      <c r="B86" s="57"/>
      <c r="C86" s="15"/>
      <c r="D86" s="15"/>
      <c r="E86" s="7"/>
      <c r="F86" s="16"/>
      <c r="G86" s="6"/>
      <c r="H86" s="6"/>
      <c r="I86" s="6"/>
      <c r="J86" s="6"/>
    </row>
    <row r="87" spans="1:10" x14ac:dyDescent="0.2">
      <c r="A87" s="14" t="s">
        <v>6</v>
      </c>
      <c r="B87" s="61" t="s">
        <v>7</v>
      </c>
      <c r="C87" s="20"/>
      <c r="D87" s="15"/>
      <c r="E87" s="24">
        <f>E53+E55+E57+E58+E60+E85</f>
        <v>0</v>
      </c>
      <c r="F87" s="21">
        <f ca="1">SUM(E87:INDIRECT(ADDRESS(ROW(),COLUMN()-1)))</f>
        <v>0</v>
      </c>
      <c r="G87" s="6"/>
      <c r="H87" s="6"/>
      <c r="I87" s="6"/>
      <c r="J87" s="6"/>
    </row>
    <row r="88" spans="1:10" hidden="1" x14ac:dyDescent="0.2">
      <c r="A88" s="14"/>
      <c r="B88" s="78" t="str">
        <f>IF($C$3="","",IF($C$3=AC4,"MTDC Base Cost",IF($C$3=AC5,"TDC Base Cost","Other Base Cost")))</f>
        <v>TDC Base Cost</v>
      </c>
      <c r="C88" s="25"/>
      <c r="D88" s="25"/>
      <c r="E88" s="26">
        <f>IF($C$3="",0,IF($C$3=$AC$4,E87-E55-E60-SUMIF($B$63:$B$83,$B$69,E63:E83)-E73-E67,E87-E73))</f>
        <v>0</v>
      </c>
      <c r="F88" s="27">
        <f ca="1">SUM(E88:INDIRECT(ADDRESS(ROW(),COLUMN()-1)))</f>
        <v>0</v>
      </c>
      <c r="G88" s="6"/>
      <c r="H88" s="6"/>
      <c r="I88" s="6"/>
      <c r="J88" s="6"/>
    </row>
    <row r="89" spans="1:10" ht="4.5" customHeight="1" x14ac:dyDescent="0.2">
      <c r="A89" s="14"/>
      <c r="B89" s="57"/>
      <c r="C89" s="25"/>
      <c r="D89" s="25"/>
      <c r="E89" s="26"/>
      <c r="F89" s="27"/>
      <c r="G89" s="6"/>
      <c r="H89" s="6"/>
      <c r="I89" s="6"/>
      <c r="J89" s="6"/>
    </row>
    <row r="90" spans="1:10" hidden="1" x14ac:dyDescent="0.2">
      <c r="A90" s="14" t="s">
        <v>56</v>
      </c>
      <c r="B90" s="61" t="s">
        <v>59</v>
      </c>
      <c r="C90" s="20"/>
      <c r="D90" s="15"/>
      <c r="E90" s="24" t="str">
        <f>IF($C$4="TBD","TBD",IF(E87=0,"TBD",ROUND($C$4*E88,0)))</f>
        <v>TBD</v>
      </c>
      <c r="F90" s="21">
        <f ca="1">SUM(E90:INDIRECT(ADDRESS(ROW(),COLUMN()-1)))</f>
        <v>0</v>
      </c>
      <c r="G90" s="6"/>
      <c r="H90" s="6"/>
      <c r="I90" s="6"/>
      <c r="J90" s="6"/>
    </row>
    <row r="91" spans="1:10" ht="4.5" customHeight="1" x14ac:dyDescent="0.2">
      <c r="A91" s="14"/>
      <c r="B91" s="57"/>
      <c r="C91" s="15"/>
      <c r="D91" s="15"/>
      <c r="E91" s="7"/>
      <c r="F91" s="16"/>
      <c r="G91" s="6"/>
      <c r="H91" s="6"/>
      <c r="I91" s="6"/>
      <c r="J91" s="6"/>
    </row>
    <row r="92" spans="1:10" ht="13.5" thickBot="1" x14ac:dyDescent="0.25">
      <c r="A92" s="28" t="s">
        <v>57</v>
      </c>
      <c r="B92" s="62" t="s">
        <v>28</v>
      </c>
      <c r="C92" s="29"/>
      <c r="D92" s="29"/>
      <c r="E92" s="30" t="str">
        <f>IF($C$4="TBD","TBD",IF(E87=0,"TBD",E90+E87))</f>
        <v>TBD</v>
      </c>
      <c r="F92" s="31">
        <f ca="1">SUM(E92:INDIRECT(ADDRESS(ROW(),COLUMN()-1)))</f>
        <v>0</v>
      </c>
      <c r="G92" s="6"/>
      <c r="H92" s="6"/>
      <c r="I92" s="6"/>
      <c r="J92" s="6"/>
    </row>
    <row r="93" spans="1:10" ht="4.5" customHeight="1" x14ac:dyDescent="0.2">
      <c r="A93" s="6"/>
      <c r="B93" s="39"/>
      <c r="C93" s="6"/>
      <c r="D93" s="6"/>
      <c r="E93" s="6"/>
      <c r="F93" s="6"/>
      <c r="G93" s="6"/>
      <c r="H93" s="6"/>
      <c r="I93" s="6"/>
      <c r="J93" s="6"/>
    </row>
    <row r="94" spans="1:10" x14ac:dyDescent="0.2">
      <c r="F94" s="35"/>
      <c r="G94" s="35"/>
      <c r="H94" s="35"/>
      <c r="I94" s="35"/>
    </row>
    <row r="95" spans="1:10" x14ac:dyDescent="0.2">
      <c r="F95" s="35"/>
      <c r="G95" s="35"/>
      <c r="H95" s="35"/>
      <c r="I95" s="35"/>
    </row>
    <row r="158" spans="18:18" x14ac:dyDescent="0.2">
      <c r="R158" s="107"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59" spans="18:18" x14ac:dyDescent="0.2">
      <c r="R159" s="108"/>
    </row>
    <row r="160" spans="18:18" x14ac:dyDescent="0.2">
      <c r="R160" s="108"/>
    </row>
    <row r="161" spans="18:18" x14ac:dyDescent="0.2">
      <c r="R161" s="108"/>
    </row>
    <row r="162" spans="18:18" x14ac:dyDescent="0.2">
      <c r="R162" s="108"/>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6">
    <mergeCell ref="R158:R162"/>
    <mergeCell ref="C1:E1"/>
    <mergeCell ref="C2:E2"/>
    <mergeCell ref="C3:E3"/>
    <mergeCell ref="C4:E4"/>
    <mergeCell ref="A5:E10"/>
  </mergeCells>
  <dataValidations count="25">
    <dataValidation allowBlank="1" showInputMessage="1" showErrorMessage="1" promptTitle="Minimum Salary" prompt="FY 2020 Campus Budget Guidelines: https://www.obfs.uillinois.edu/budgeting/urbana-champaign-campus/budget-guidelines/fy-2020" sqref="B30" xr:uid="{EB568A34-D7E4-4E6C-AB43-6B66693138A0}"/>
    <dataValidation allowBlank="1" showInputMessage="1" showErrorMessage="1" promptTitle="2 CFR 200.330" prompt="Criteria for subrecipient versus contractor determination" sqref="B69 B71" xr:uid="{B5695F0C-4ED9-4603-BD80-25EA5DDE199B}"/>
    <dataValidation allowBlank="1" showInputMessage="1" showErrorMessage="1" promptTitle="2 CFR 200.314" prompt="Supplies" sqref="B63" xr:uid="{E87B0C28-D563-4D4B-9FA1-264AFE230256}"/>
    <dataValidation allowBlank="1" showInputMessage="1" showErrorMessage="1" promptTitle="2 CFR 200.461" prompt="Publication and printing costs" sqref="B64" xr:uid="{652EE4AA-BB09-4906-8462-BDE73603EFD8}"/>
    <dataValidation allowBlank="1" showInputMessage="1" showErrorMessage="1" promptTitle="2 CFR 200.430" prompt="Compensation-personal services" sqref="B12 B29" xr:uid="{6B07C55E-08FB-4659-84CA-0F4A825554DE}"/>
    <dataValidation allowBlank="1" showInputMessage="1" showErrorMessage="1" promptTitle="2 CFR 200.414 and Appendix III" prompt="Indirect (F&amp;A) costs" sqref="B90" xr:uid="{9FBE40CF-E9D3-498D-BEED-6AE9D27BBFD1}"/>
    <dataValidation allowBlank="1" showInputMessage="1" showErrorMessage="1" promptTitle="2 CFR 200.330(b)" prompt="Contractor (Vendor) Costs" sqref="B76" xr:uid="{C8345960-9E1F-4936-A3E8-E09EEBE2A99F}"/>
    <dataValidation allowBlank="1" showInputMessage="1" showErrorMessage="1" promptTitle="2 CFR 200.459" prompt="Professional Service Costs" sqref="B65" xr:uid="{AF171A89-5157-48F7-A558-E5F1BAA11152}"/>
    <dataValidation allowBlank="1" showInputMessage="1" showErrorMessage="1" promptTitle="Internal Program Rate" prompt="May be deemed as prohibited voluntary cost share by NSF." sqref="B67" xr:uid="{B46A2BD2-A3F8-41FF-8A5D-EA90A31544E7}"/>
    <dataValidation allowBlank="1" showInputMessage="1" showErrorMessage="1" promptTitle="Service Activities" prompt="Description: https://www.obfs.uillinois.edu/government-costing/service-Activities/" sqref="B78" xr:uid="{0B4D6BDB-9BE6-4142-8F9F-37E10734ECAA}"/>
    <dataValidation allowBlank="1" showInputMessage="1" showErrorMessage="1" promptTitle="Graduate College-Assistantships" prompt="https://grad.illinois.edu/assistantships" sqref="B34 B36" xr:uid="{133BB951-9DE0-4CF5-B1A2-66793DC2E2C2}"/>
    <dataValidation allowBlank="1" showInputMessage="1" showErrorMessage="1" promptTitle="2 CFR 200.431" prompt="Compensation-fringe benefits" sqref="B52" xr:uid="{E0FA8372-B9A8-45DC-90C0-BBF149E96E17}"/>
    <dataValidation allowBlank="1" showInputMessage="1" showErrorMessage="1" promptTitle="OBFS 15" prompt="Travel Reimbursement and Per Diem: https://www.obfs.uillinois.edu/bfpp/section-15-travel/travel-reimbursement-and-per-diem" sqref="B57:B58" xr:uid="{7566F1B6-2F8A-4920-B6D3-0DFE95DB614D}"/>
    <dataValidation allowBlank="1" showInputMessage="1" showErrorMessage="1" promptTitle="2 CFR 200.92" prompt="Subaward" sqref="B70 B68" xr:uid="{E01AC2D9-EC99-45F0-9A72-DF85A86F7D18}"/>
    <dataValidation allowBlank="1" showInputMessage="1" showErrorMessage="1" promptTitle="2 CFR 200.92" prompt="With MTDC basis, the first $25,000 of each subaward is assessed F&amp;A costs. " sqref="E70 E68" xr:uid="{C3296362-13CE-4017-A784-777763B75D4C}"/>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60" xr:uid="{AFA9F178-0F29-4672-920F-E512861B69FF}"/>
    <dataValidation allowBlank="1" showInputMessage="1" showErrorMessage="1" promptTitle="2 CFR 200.33" prompt="Tangible personal property having a useful life of more than one year and a per-unit acquisition cost which equals or exceeds $5,000." sqref="B55" xr:uid="{A7A6FAC9-4004-45AC-A3B0-79A973C374E6}"/>
    <dataValidation type="list" allowBlank="1" showInputMessage="1" showErrorMessage="1" promptTitle="Project Activity Type" prompt="Select the Project Activity Type." sqref="C1:E1" xr:uid="{B347DA19-AC46-4FBC-A403-2E3A8E23D879}">
      <formula1>$Y$4:$Y$9</formula1>
    </dataValidation>
    <dataValidation type="list" allowBlank="1" showInputMessage="1" showErrorMessage="1" promptTitle="Project Location" prompt="Select the Project Location." sqref="C2:E2" xr:uid="{6B8503B7-BBA6-41F8-A296-45B92395E789}">
      <formula1>$Z$3:$AA$3</formula1>
    </dataValidation>
    <dataValidation allowBlank="1" showInputMessage="1" showErrorMessage="1" promptTitle="Applicable F&amp;A Rate" prompt="This field will dislpayed after inputting Activity Type and Location" sqref="J1" xr:uid="{BDC6252F-716B-452E-9E60-EAF41E8B268E}"/>
    <dataValidation allowBlank="1" showInputMessage="1" showErrorMessage="1" promptTitle="Note" prompt="MTDC or TDC will display based on the value selected in cell I3." sqref="B88" xr:uid="{8AF9C7F5-26FB-4F4F-A1A3-F1890DCD4789}"/>
    <dataValidation allowBlank="1" showInputMessage="1" showErrorMessage="1" promptTitle="Applied F&amp;A Rate" prompt="If appplicable, then override the Applicable F&amp;A Rate with the F&amp;A Rate to be applied to this project." sqref="C4:E4" xr:uid="{8C06BFE1-BA9A-49B0-BEDD-3A5E38B43EDC}"/>
    <dataValidation allowBlank="1" showInputMessage="1" showErrorMessage="1" promptTitle="Notes" prompt="Add notes as necessary." sqref="A5:E10" xr:uid="{9E5500D4-4785-4CBC-97D4-B76EF60EA98A}"/>
    <dataValidation type="list" allowBlank="1" showInputMessage="1" showErrorMessage="1" promptTitle="F&amp;A Cost Basis" prompt="Select the basis for the F&amp;A costs._x000a_- Full Negotiated Rate = MTDC_x000a_- Reduced Rate = TDC (including (0% or 10%)_x000a_- Non-Standard Costs Assessed F&amp;A Rate = Other" sqref="C3:E3" xr:uid="{4F8DAA98-9029-4A77-8E37-FF19D3D80A6A}">
      <formula1>$AC$4:$AC$6</formula1>
    </dataValidation>
    <dataValidation allowBlank="1" showInputMessage="1" showErrorMessage="1" promptTitle="2 CFR 200.413(c)" prompt="Additional justification is required." sqref="B42" xr:uid="{5B9096A4-E38D-4514-A2D7-EBE755FCC679}"/>
  </dataValidations>
  <hyperlinks>
    <hyperlink ref="F4" r:id="rId1" xr:uid="{C35CCF57-0906-4C25-AD05-FA797EF0A895}"/>
    <hyperlink ref="F5" r:id="rId2" display="Fringe Benefit Rate (GRA)" xr:uid="{0F64278B-651E-43E2-8CDC-4FFA53B7068D}"/>
    <hyperlink ref="F7" r:id="rId3" display="Fringe Benefit Rate (Hourly ≥ Half Time)" xr:uid="{5E25C9CC-D89D-4725-A4C9-3BD3DBDFAC68}"/>
    <hyperlink ref="F8" r:id="rId4" display="Fringe Benefit Rate (Non-SURS &amp; Hourly &lt; Half Time)" xr:uid="{3C5291A6-2E8E-42A9-8B55-92805FE1A33F}"/>
    <hyperlink ref="F3" r:id="rId5" xr:uid="{D8B9FBD5-B5CE-457E-B9CA-88EE990AB343}"/>
    <hyperlink ref="F1" r:id="rId6" xr:uid="{218665C0-A6A4-426F-83A1-A275D336FBB3}"/>
    <hyperlink ref="F2" r:id="rId7" xr:uid="{ACD53B6E-9437-4C97-BBEF-AB44170B6CA0}"/>
    <hyperlink ref="B78" r:id="rId8" xr:uid="{A794CFE8-3C07-451E-B05D-85ED69951CAB}"/>
    <hyperlink ref="F6" r:id="rId9" display="Fringe Benefit Rate (GRA)" xr:uid="{3A8E625B-7413-4374-92BF-E8FF9277E407}"/>
  </hyperlinks>
  <printOptions horizontalCentered="1"/>
  <pageMargins left="0.25" right="0.25" top="0.75" bottom="0.75" header="0.3" footer="0.3"/>
  <pageSetup scale="90" fitToHeight="0" orientation="portrait" r:id="rId10"/>
  <headerFooter alignWithMargins="0">
    <oddHeader>&amp;L&amp;G&amp;C&amp;"Arial,Bold"&amp;12SPA Budget Template - FY22&amp;RPage &amp;P of &amp;N</oddHeader>
    <oddFooter>&amp;LSPA v.20211103&amp;C&amp;F (&amp;A)&amp;RLast Updated: &amp;D</oddFooter>
  </headerFooter>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80394-D7FE-4C20-83C4-2AA2B4E08B36}">
  <sheetPr>
    <tabColor theme="2" tint="-9.9978637043366805E-2"/>
    <pageSetUpPr fitToPage="1"/>
  </sheetPr>
  <dimension ref="A1:AT103"/>
  <sheetViews>
    <sheetView showGridLines="0" tabSelected="1" zoomScale="115" zoomScaleNormal="115" workbookViewId="0">
      <pane ySplit="3" topLeftCell="A4" activePane="bottomLeft" state="frozen"/>
      <selection pane="bottomLeft" activeCell="I38" sqref="I38"/>
    </sheetView>
  </sheetViews>
  <sheetFormatPr defaultColWidth="9.140625" defaultRowHeight="12.75" x14ac:dyDescent="0.2"/>
  <cols>
    <col min="1" max="1" width="3.42578125" style="12" customWidth="1"/>
    <col min="2" max="2" width="17.140625" style="63" customWidth="1"/>
    <col min="3" max="3" width="7" style="39" customWidth="1"/>
    <col min="4" max="4" width="7.85546875" style="39" customWidth="1"/>
    <col min="5" max="8" width="12.85546875" style="35" customWidth="1"/>
    <col min="9" max="9" width="13.28515625" style="8" customWidth="1"/>
    <col min="10" max="10" width="13.28515625" style="32" customWidth="1"/>
    <col min="11" max="12" width="9.140625" style="6" customWidth="1"/>
    <col min="13" max="17" width="9.140625" style="6"/>
    <col min="18" max="18" width="104.85546875" style="6" customWidth="1"/>
    <col min="19" max="24" width="9.140625" style="6"/>
    <col min="25" max="25" width="12" style="6" customWidth="1"/>
    <col min="26" max="16384" width="9.140625" style="6"/>
  </cols>
  <sheetData>
    <row r="1" spans="1:46" ht="12.6" hidden="1" customHeight="1" x14ac:dyDescent="0.2">
      <c r="A1" s="46" t="s">
        <v>17</v>
      </c>
      <c r="B1" s="47"/>
      <c r="C1" s="106"/>
      <c r="D1" s="106"/>
      <c r="E1" s="106"/>
      <c r="F1" s="103"/>
      <c r="G1" s="103"/>
      <c r="H1" s="103"/>
      <c r="I1" s="48"/>
      <c r="J1" s="49">
        <v>0</v>
      </c>
      <c r="K1" s="69"/>
      <c r="M1" s="69"/>
      <c r="N1" s="69"/>
      <c r="O1" s="5"/>
    </row>
    <row r="2" spans="1:46" ht="12.6" hidden="1" customHeight="1" x14ac:dyDescent="0.2">
      <c r="A2" s="50" t="s">
        <v>16</v>
      </c>
      <c r="B2" s="51"/>
      <c r="C2" s="105"/>
      <c r="D2" s="105"/>
      <c r="E2" s="105"/>
      <c r="F2" s="102"/>
      <c r="G2" s="102"/>
      <c r="H2" s="102"/>
      <c r="I2" s="51"/>
      <c r="J2" s="52">
        <v>0</v>
      </c>
      <c r="K2" s="70"/>
      <c r="M2" s="70"/>
      <c r="N2" s="70"/>
      <c r="O2" s="5"/>
    </row>
    <row r="3" spans="1:46" ht="12.6" hidden="1" customHeight="1" x14ac:dyDescent="0.2">
      <c r="A3" s="50" t="s">
        <v>29</v>
      </c>
      <c r="B3" s="51"/>
      <c r="C3" s="105" t="e">
        <f>IF(OR(#REF!=0,#REF!&lt;&gt;$J$1),#REF!,IF(#REF!="TBD","MTDC",#REF!))</f>
        <v>#REF!</v>
      </c>
      <c r="D3" s="105"/>
      <c r="E3" s="105"/>
      <c r="F3" s="102"/>
      <c r="G3" s="102"/>
      <c r="H3" s="102"/>
      <c r="I3" s="53"/>
      <c r="J3" s="52">
        <v>0</v>
      </c>
      <c r="K3" s="70"/>
      <c r="M3" s="70"/>
      <c r="N3" s="70"/>
      <c r="O3" s="5"/>
      <c r="Y3" s="9"/>
      <c r="Z3" s="6" t="s">
        <v>13</v>
      </c>
      <c r="AA3" s="6" t="s">
        <v>14</v>
      </c>
      <c r="AC3" s="39" t="s">
        <v>23</v>
      </c>
    </row>
    <row r="4" spans="1:46" s="13" customFormat="1" ht="15" customHeight="1" x14ac:dyDescent="0.2">
      <c r="A4" s="115"/>
      <c r="B4" s="33"/>
      <c r="C4" s="33"/>
      <c r="D4" s="33"/>
      <c r="E4" s="116" t="s">
        <v>89</v>
      </c>
      <c r="F4" s="116" t="s">
        <v>90</v>
      </c>
      <c r="G4" s="116" t="s">
        <v>91</v>
      </c>
      <c r="H4" s="116" t="s">
        <v>93</v>
      </c>
      <c r="I4" s="6"/>
      <c r="J4" s="6"/>
      <c r="K4" s="6"/>
      <c r="L4" s="6"/>
      <c r="M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row>
    <row r="5" spans="1:46" s="13" customFormat="1" ht="15" customHeight="1" x14ac:dyDescent="0.25">
      <c r="A5" s="14" t="s">
        <v>1</v>
      </c>
      <c r="B5" s="97" t="s">
        <v>53</v>
      </c>
      <c r="C5" s="33"/>
      <c r="D5" s="33"/>
      <c r="E5" s="33"/>
      <c r="F5" s="33"/>
      <c r="G5" s="33"/>
      <c r="H5" s="33"/>
      <c r="I5" s="6"/>
      <c r="J5" s="6"/>
      <c r="K5" s="6"/>
      <c r="L5" s="101"/>
      <c r="M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1:46" ht="4.5" customHeight="1" thickBot="1" x14ac:dyDescent="0.25">
      <c r="A6" s="14"/>
      <c r="B6" s="57"/>
      <c r="C6" s="15"/>
      <c r="D6" s="36"/>
      <c r="E6" s="7"/>
      <c r="F6" s="7"/>
      <c r="G6" s="7"/>
      <c r="H6" s="7"/>
      <c r="I6" s="6"/>
      <c r="J6" s="6"/>
    </row>
    <row r="7" spans="1:46" ht="12.75" customHeight="1" x14ac:dyDescent="0.2">
      <c r="A7" s="14"/>
      <c r="B7" s="79" t="s">
        <v>58</v>
      </c>
      <c r="C7" s="59" t="s">
        <v>18</v>
      </c>
      <c r="D7" s="36"/>
      <c r="E7" s="7">
        <f>'UIUC Component'!E26</f>
        <v>0</v>
      </c>
      <c r="F7" s="7">
        <f>'OSF Component'!E26</f>
        <v>0</v>
      </c>
      <c r="G7" s="7">
        <f>'UICOMP Component'!E26</f>
        <v>0</v>
      </c>
      <c r="H7" s="118">
        <f>E7+F7+G7</f>
        <v>0</v>
      </c>
      <c r="I7" s="6"/>
      <c r="J7" s="6"/>
    </row>
    <row r="8" spans="1:46" s="39" customFormat="1" ht="12.75" customHeight="1" x14ac:dyDescent="0.2">
      <c r="A8" s="18"/>
      <c r="B8" s="20"/>
      <c r="C8" s="60" t="s">
        <v>19</v>
      </c>
      <c r="D8" s="83"/>
      <c r="E8" s="89">
        <f>'UIUC Component'!E27</f>
        <v>0</v>
      </c>
      <c r="F8" s="89">
        <f>'OSF Component'!E27</f>
        <v>0</v>
      </c>
      <c r="G8" s="89">
        <f>'UICOMP Component'!E27</f>
        <v>0</v>
      </c>
      <c r="H8" s="119">
        <f>E8+F8+G8</f>
        <v>0</v>
      </c>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s="39" customFormat="1" ht="12.75" customHeight="1" x14ac:dyDescent="0.2">
      <c r="A9" s="18"/>
      <c r="B9" s="20"/>
      <c r="C9" s="59" t="s">
        <v>0</v>
      </c>
      <c r="D9" s="61"/>
      <c r="E9" s="23">
        <f>SUM(E7:E8)</f>
        <v>0</v>
      </c>
      <c r="F9" s="23">
        <f>SUM(F7:F8)</f>
        <v>0</v>
      </c>
      <c r="G9" s="23">
        <f>SUM(G7:G8)</f>
        <v>0</v>
      </c>
      <c r="H9" s="119">
        <f>SUM(H7:H8)</f>
        <v>0</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row>
    <row r="10" spans="1:46" ht="12.6" customHeight="1" x14ac:dyDescent="0.2">
      <c r="A10" s="14" t="s">
        <v>2</v>
      </c>
      <c r="B10" s="58" t="s">
        <v>54</v>
      </c>
      <c r="C10" s="20"/>
      <c r="D10" s="20"/>
      <c r="E10" s="7"/>
      <c r="F10" s="7"/>
      <c r="G10" s="7"/>
      <c r="H10" s="119"/>
      <c r="I10" s="6"/>
      <c r="J10" s="6"/>
    </row>
    <row r="11" spans="1:46" ht="4.5" customHeight="1" x14ac:dyDescent="0.2">
      <c r="A11" s="14"/>
      <c r="B11" s="57"/>
      <c r="C11" s="15"/>
      <c r="D11" s="36"/>
      <c r="E11" s="7"/>
      <c r="F11" s="7"/>
      <c r="G11" s="7"/>
      <c r="H11" s="119"/>
      <c r="I11" s="6"/>
      <c r="J11" s="6"/>
    </row>
    <row r="12" spans="1:46" x14ac:dyDescent="0.2">
      <c r="A12" s="14"/>
      <c r="B12" s="79" t="s">
        <v>58</v>
      </c>
      <c r="C12" s="59" t="s">
        <v>18</v>
      </c>
      <c r="D12" s="86"/>
      <c r="E12" s="7">
        <f>'UIUC Component'!E47</f>
        <v>0</v>
      </c>
      <c r="F12" s="7">
        <f>'OSF Component'!E47</f>
        <v>0</v>
      </c>
      <c r="G12" s="7">
        <f>'UICOMP Component'!E47</f>
        <v>0</v>
      </c>
      <c r="H12" s="119">
        <f>E12+F12+G12</f>
        <v>0</v>
      </c>
      <c r="I12" s="6"/>
      <c r="J12" s="6"/>
    </row>
    <row r="13" spans="1:46" x14ac:dyDescent="0.2">
      <c r="A13" s="14"/>
      <c r="B13" s="42"/>
      <c r="C13" s="60" t="s">
        <v>19</v>
      </c>
      <c r="D13" s="87"/>
      <c r="E13" s="89">
        <f>'UIUC Component'!E48</f>
        <v>0</v>
      </c>
      <c r="F13" s="89">
        <f>'OSF Component'!E48</f>
        <v>0</v>
      </c>
      <c r="G13" s="89">
        <f>'UICOMP Component'!E48</f>
        <v>0</v>
      </c>
      <c r="H13" s="119">
        <f>E13+F13+G13</f>
        <v>0</v>
      </c>
      <c r="I13" s="6"/>
      <c r="J13" s="6"/>
    </row>
    <row r="14" spans="1:46" x14ac:dyDescent="0.2">
      <c r="A14" s="14"/>
      <c r="B14" s="57"/>
      <c r="C14" s="59" t="s">
        <v>0</v>
      </c>
      <c r="D14" s="61"/>
      <c r="E14" s="23">
        <f>SUM(E12:E13)</f>
        <v>0</v>
      </c>
      <c r="F14" s="23">
        <f>SUM(F12:F13)</f>
        <v>0</v>
      </c>
      <c r="G14" s="23">
        <f>SUM(G12:G13)</f>
        <v>0</v>
      </c>
      <c r="H14" s="119">
        <f>SUM(H12:H13)</f>
        <v>0</v>
      </c>
      <c r="I14" s="6"/>
      <c r="J14" s="6"/>
    </row>
    <row r="15" spans="1:46" ht="4.5" customHeight="1" x14ac:dyDescent="0.2">
      <c r="A15" s="14"/>
      <c r="B15" s="5"/>
      <c r="C15" s="15"/>
      <c r="D15" s="15"/>
      <c r="E15" s="23"/>
      <c r="F15" s="23"/>
      <c r="G15" s="23"/>
      <c r="H15" s="119"/>
      <c r="I15" s="6"/>
      <c r="J15" s="6"/>
    </row>
    <row r="16" spans="1:46" x14ac:dyDescent="0.2">
      <c r="A16" s="14"/>
      <c r="B16" s="57"/>
      <c r="C16" s="59" t="s">
        <v>18</v>
      </c>
      <c r="D16" s="15"/>
      <c r="E16" s="7">
        <f>E7+E12</f>
        <v>0</v>
      </c>
      <c r="F16" s="7">
        <f>F7+F12</f>
        <v>0</v>
      </c>
      <c r="G16" s="7">
        <f>G7+G12</f>
        <v>0</v>
      </c>
      <c r="H16" s="119">
        <f>E16+F16+G16</f>
        <v>0</v>
      </c>
      <c r="I16" s="6"/>
      <c r="J16" s="6"/>
    </row>
    <row r="17" spans="1:10" x14ac:dyDescent="0.2">
      <c r="A17" s="14" t="s">
        <v>3</v>
      </c>
      <c r="B17" s="74" t="s">
        <v>55</v>
      </c>
      <c r="C17" s="60" t="s">
        <v>19</v>
      </c>
      <c r="D17" s="83"/>
      <c r="E17" s="89">
        <f>E8+E13</f>
        <v>0</v>
      </c>
      <c r="F17" s="89">
        <f>F8+F13</f>
        <v>0</v>
      </c>
      <c r="G17" s="89">
        <f>G8+G13</f>
        <v>0</v>
      </c>
      <c r="H17" s="119">
        <f>E17+F17+G17</f>
        <v>0</v>
      </c>
      <c r="I17" s="6"/>
      <c r="J17" s="6"/>
    </row>
    <row r="18" spans="1:10" s="39" customFormat="1" x14ac:dyDescent="0.2">
      <c r="A18" s="14"/>
      <c r="B18" s="58" t="s">
        <v>26</v>
      </c>
      <c r="C18" s="59" t="s">
        <v>0</v>
      </c>
      <c r="D18" s="15"/>
      <c r="E18" s="24">
        <f>SUM(E16:E17)</f>
        <v>0</v>
      </c>
      <c r="F18" s="24">
        <f>SUM(F16:F17)</f>
        <v>0</v>
      </c>
      <c r="G18" s="24">
        <f>SUM(G16:G17)</f>
        <v>0</v>
      </c>
      <c r="H18" s="119">
        <f>E18+F18+G18</f>
        <v>0</v>
      </c>
    </row>
    <row r="19" spans="1:10" s="39" customFormat="1" ht="4.5" customHeight="1" x14ac:dyDescent="0.2">
      <c r="A19" s="14"/>
      <c r="B19" s="57"/>
      <c r="C19" s="15"/>
      <c r="D19" s="15"/>
      <c r="E19" s="117"/>
      <c r="F19" s="117"/>
      <c r="G19" s="117"/>
      <c r="H19" s="119"/>
    </row>
    <row r="20" spans="1:10" s="39" customFormat="1" x14ac:dyDescent="0.2">
      <c r="A20" s="14" t="s">
        <v>4</v>
      </c>
      <c r="B20" s="61" t="s">
        <v>64</v>
      </c>
      <c r="C20" s="42"/>
      <c r="D20" s="15"/>
      <c r="E20" s="38">
        <f>'UIUC Component'!E55</f>
        <v>0</v>
      </c>
      <c r="F20" s="38">
        <f>'OSF Component'!E55</f>
        <v>0</v>
      </c>
      <c r="G20" s="38">
        <f>'UICOMP Component'!E55</f>
        <v>0</v>
      </c>
      <c r="H20" s="119">
        <f>E20+F20+G20</f>
        <v>0</v>
      </c>
    </row>
    <row r="21" spans="1:10" s="39" customFormat="1" ht="5.0999999999999996" customHeight="1" x14ac:dyDescent="0.2">
      <c r="A21" s="14"/>
      <c r="B21" s="57"/>
      <c r="C21" s="15"/>
      <c r="D21" s="15"/>
      <c r="E21" s="117"/>
      <c r="F21" s="117"/>
      <c r="G21" s="117"/>
      <c r="H21" s="119"/>
    </row>
    <row r="22" spans="1:10" s="39" customFormat="1" x14ac:dyDescent="0.2">
      <c r="A22" s="14" t="s">
        <v>5</v>
      </c>
      <c r="B22" s="15" t="s">
        <v>60</v>
      </c>
      <c r="C22" s="20"/>
      <c r="D22" s="15"/>
      <c r="E22" s="38">
        <f>'UIUC Component'!E57</f>
        <v>0</v>
      </c>
      <c r="F22" s="38">
        <f>'OSF Component'!E57</f>
        <v>0</v>
      </c>
      <c r="G22" s="38">
        <f>'UICOMP Component'!E57</f>
        <v>0</v>
      </c>
      <c r="H22" s="119">
        <f>E22+F22+G22</f>
        <v>0</v>
      </c>
    </row>
    <row r="23" spans="1:10" s="39" customFormat="1" ht="4.5" customHeight="1" x14ac:dyDescent="0.2">
      <c r="A23" s="14"/>
      <c r="B23" s="57"/>
      <c r="C23" s="15"/>
      <c r="D23" s="15"/>
      <c r="E23" s="117"/>
      <c r="F23" s="117"/>
      <c r="G23" s="117"/>
      <c r="H23" s="119"/>
    </row>
    <row r="24" spans="1:10" s="39" customFormat="1" x14ac:dyDescent="0.2">
      <c r="A24" s="14" t="s">
        <v>30</v>
      </c>
      <c r="B24" s="58" t="s">
        <v>27</v>
      </c>
      <c r="C24" s="15"/>
      <c r="D24" s="15"/>
      <c r="E24" s="38">
        <f>'UIUC Component'!E60</f>
        <v>0</v>
      </c>
      <c r="F24" s="38">
        <f>'OSF Component'!E60</f>
        <v>0</v>
      </c>
      <c r="G24" s="38">
        <f>'UICOMP Component'!E60</f>
        <v>0</v>
      </c>
      <c r="H24" s="119">
        <f>E24+F24+G24</f>
        <v>0</v>
      </c>
    </row>
    <row r="25" spans="1:10" s="39" customFormat="1" ht="4.5" customHeight="1" x14ac:dyDescent="0.2">
      <c r="A25" s="14"/>
      <c r="B25" s="57"/>
      <c r="C25" s="15"/>
      <c r="D25" s="15"/>
      <c r="E25" s="117"/>
      <c r="F25" s="117"/>
      <c r="G25" s="117"/>
      <c r="H25" s="119"/>
    </row>
    <row r="26" spans="1:10" s="39" customFormat="1" ht="12.95" customHeight="1" x14ac:dyDescent="0.2">
      <c r="A26" s="14" t="s">
        <v>31</v>
      </c>
      <c r="B26" s="84" t="s">
        <v>52</v>
      </c>
      <c r="C26" s="15"/>
      <c r="D26" s="15"/>
      <c r="E26" s="117">
        <f>'UIUC Component'!E85</f>
        <v>0</v>
      </c>
      <c r="F26" s="117">
        <f>'OSF Component'!E85</f>
        <v>0</v>
      </c>
      <c r="G26" s="117">
        <f>'UICOMP Component'!E85</f>
        <v>0</v>
      </c>
      <c r="H26" s="119">
        <f>E26+F26+G26</f>
        <v>0</v>
      </c>
    </row>
    <row r="27" spans="1:10" s="39" customFormat="1" ht="4.5" customHeight="1" x14ac:dyDescent="0.2">
      <c r="A27" s="14"/>
      <c r="B27" s="57"/>
      <c r="C27" s="15"/>
      <c r="D27" s="15"/>
      <c r="E27" s="117"/>
      <c r="F27" s="117"/>
      <c r="G27" s="117"/>
      <c r="H27" s="119"/>
    </row>
    <row r="28" spans="1:10" s="39" customFormat="1" x14ac:dyDescent="0.2">
      <c r="A28" s="14" t="s">
        <v>6</v>
      </c>
      <c r="B28" s="61" t="s">
        <v>7</v>
      </c>
      <c r="C28" s="20"/>
      <c r="D28" s="15"/>
      <c r="E28" s="24">
        <f>E20+E22+E24+E26</f>
        <v>0</v>
      </c>
      <c r="F28" s="24">
        <f>F20+F22+F24+F26</f>
        <v>0</v>
      </c>
      <c r="G28" s="24">
        <f t="shared" ref="F28:G28" si="0">G20+G22+G24+G26</f>
        <v>0</v>
      </c>
      <c r="H28" s="119">
        <f>E28+F28+G28</f>
        <v>0</v>
      </c>
    </row>
    <row r="29" spans="1:10" hidden="1" x14ac:dyDescent="0.2">
      <c r="A29" s="14"/>
      <c r="B29" s="78" t="e">
        <f>IF($C$3="","",IF($C$3=#REF!,"MTDC Base Cost",IF($C$3=#REF!,"TDC Base Cost","Other Base Cost")))</f>
        <v>#REF!</v>
      </c>
      <c r="C29" s="25"/>
      <c r="D29" s="25"/>
      <c r="E29" s="26" t="e">
        <f>IF($C$3="",0,IF($C$3=#REF!,E28-E20-E24-SUMIF(#REF!,#REF!,#REF!)-#REF!-#REF!,E28-#REF!))</f>
        <v>#REF!</v>
      </c>
      <c r="F29" s="26" t="e">
        <f>IF($C$3="",0,IF($C$3=#REF!,F28-F20-F24-SUMIF(#REF!,#REF!,#REF!)-#REF!-#REF!,F28-#REF!))</f>
        <v>#REF!</v>
      </c>
      <c r="G29" s="26" t="e">
        <f>IF($C$3="",0,IF($C$3=#REF!,G28-G20-G24-SUMIF(#REF!,#REF!,#REF!)-#REF!-#REF!,G28-#REF!))</f>
        <v>#REF!</v>
      </c>
      <c r="H29" s="120" t="e">
        <f>IF($C$3="",0,IF($C$3=#REF!,H28-H20-H24-SUMIF(#REF!,#REF!,#REF!)-#REF!-#REF!,H28-#REF!))</f>
        <v>#REF!</v>
      </c>
      <c r="I29" s="6"/>
      <c r="J29" s="6"/>
    </row>
    <row r="30" spans="1:10" ht="4.5" customHeight="1" x14ac:dyDescent="0.2">
      <c r="A30" s="14"/>
      <c r="B30" s="57"/>
      <c r="C30" s="25"/>
      <c r="D30" s="25"/>
      <c r="E30" s="26"/>
      <c r="F30" s="26"/>
      <c r="G30" s="26"/>
      <c r="H30" s="120"/>
      <c r="I30" s="6"/>
      <c r="J30" s="6"/>
    </row>
    <row r="31" spans="1:10" hidden="1" x14ac:dyDescent="0.2">
      <c r="A31" s="14" t="s">
        <v>56</v>
      </c>
      <c r="B31" s="61" t="s">
        <v>59</v>
      </c>
      <c r="C31" s="20"/>
      <c r="D31" s="15"/>
      <c r="E31" s="24" t="e">
        <f>IF(#REF!="TBD","TBD",IF(E28=0,"TBD",ROUND(#REF!*E29,0)))</f>
        <v>#REF!</v>
      </c>
      <c r="F31" s="24" t="e">
        <f>IF(#REF!="TBD","TBD",IF(F28=0,"TBD",ROUND(#REF!*F29,0)))</f>
        <v>#REF!</v>
      </c>
      <c r="G31" s="24" t="e">
        <f>IF(#REF!="TBD","TBD",IF(G28=0,"TBD",ROUND(#REF!*G29,0)))</f>
        <v>#REF!</v>
      </c>
      <c r="H31" s="119" t="e">
        <f>IF(#REF!="TBD","TBD",IF(H28=0,"TBD",ROUND(#REF!*H29,0)))</f>
        <v>#REF!</v>
      </c>
      <c r="I31" s="6"/>
      <c r="J31" s="6"/>
    </row>
    <row r="32" spans="1:10" ht="4.5" customHeight="1" x14ac:dyDescent="0.2">
      <c r="A32" s="14"/>
      <c r="B32" s="57"/>
      <c r="C32" s="15"/>
      <c r="D32" s="15"/>
      <c r="E32" s="7"/>
      <c r="F32" s="7"/>
      <c r="G32" s="7"/>
      <c r="H32" s="119"/>
      <c r="I32" s="6"/>
      <c r="J32" s="6"/>
    </row>
    <row r="33" spans="1:10" ht="13.5" thickBot="1" x14ac:dyDescent="0.25">
      <c r="A33" s="28" t="s">
        <v>57</v>
      </c>
      <c r="B33" s="62" t="s">
        <v>92</v>
      </c>
      <c r="C33" s="29"/>
      <c r="D33" s="29"/>
      <c r="E33" s="30">
        <f>E18+E28</f>
        <v>0</v>
      </c>
      <c r="F33" s="30">
        <f>F18+F28</f>
        <v>0</v>
      </c>
      <c r="G33" s="30">
        <f t="shared" ref="F33:G33" si="1">G18+G28</f>
        <v>0</v>
      </c>
      <c r="H33" s="121">
        <f>E33+F33+G33</f>
        <v>0</v>
      </c>
      <c r="I33" s="6"/>
      <c r="J33" s="6"/>
    </row>
    <row r="34" spans="1:10" ht="4.5" customHeight="1" x14ac:dyDescent="0.2">
      <c r="A34" s="6"/>
      <c r="B34" s="39"/>
      <c r="C34" s="6"/>
      <c r="D34" s="6"/>
      <c r="E34" s="6"/>
      <c r="F34" s="6"/>
      <c r="G34" s="6"/>
      <c r="H34" s="6"/>
      <c r="I34" s="6"/>
      <c r="J34" s="6"/>
    </row>
    <row r="35" spans="1:10" x14ac:dyDescent="0.2">
      <c r="I35" s="35"/>
    </row>
    <row r="36" spans="1:10" x14ac:dyDescent="0.2">
      <c r="I36" s="35"/>
    </row>
    <row r="99" spans="18:18" x14ac:dyDescent="0.2">
      <c r="R99" s="107"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00" spans="18:18" x14ac:dyDescent="0.2">
      <c r="R100" s="108"/>
    </row>
    <row r="101" spans="18:18" x14ac:dyDescent="0.2">
      <c r="R101" s="108"/>
    </row>
    <row r="102" spans="18:18" x14ac:dyDescent="0.2">
      <c r="R102" s="108"/>
    </row>
    <row r="103" spans="18:18" x14ac:dyDescent="0.2">
      <c r="R103" s="108"/>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4">
    <mergeCell ref="C1:E1"/>
    <mergeCell ref="C2:E2"/>
    <mergeCell ref="C3:E3"/>
    <mergeCell ref="R99:R103"/>
  </mergeCells>
  <dataValidations count="11">
    <dataValidation allowBlank="1" showInputMessage="1" showErrorMessage="1" promptTitle="Note" prompt="MTDC or TDC will display based on the value selected in cell I3." sqref="B29" xr:uid="{0058CAB8-F30D-4F1A-82F7-12A450FAD4C8}"/>
    <dataValidation allowBlank="1" showInputMessage="1" showErrorMessage="1" promptTitle="Applicable F&amp;A Rate" prompt="This field will dislpayed after inputting Activity Type and Location" sqref="J1" xr:uid="{CB93231B-5FF8-49F8-9668-5D902237B463}"/>
    <dataValidation type="list" allowBlank="1" showInputMessage="1" showErrorMessage="1" promptTitle="Project Location" prompt="Select the Project Location." sqref="C2:H2" xr:uid="{4F36F4AA-C162-4915-A8BB-F2F38E11D8BD}">
      <formula1>$Z$3:$AA$3</formula1>
    </dataValidation>
    <dataValidation allowBlank="1" showInputMessage="1" showErrorMessage="1" promptTitle="2 CFR 200.33" prompt="Tangible personal property having a useful life of more than one year and a per-unit acquisition cost which equals or exceeds $5,000." sqref="B20" xr:uid="{2A3E14A9-6A3F-4F73-8F2B-FB74A48F5E9A}"/>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24" xr:uid="{52F89ACF-7E05-4F62-AB45-1C91E51B27A9}"/>
    <dataValidation allowBlank="1" showInputMessage="1" showErrorMessage="1" promptTitle="OBFS 15" prompt="Travel Reimbursement and Per Diem: https://www.obfs.uillinois.edu/bfpp/section-15-travel/travel-reimbursement-and-per-diem" sqref="B22" xr:uid="{C1712AAD-F8ED-4434-8A19-64662C5700C4}"/>
    <dataValidation allowBlank="1" showInputMessage="1" showErrorMessage="1" promptTitle="2 CFR 200.431" prompt="Compensation-fringe benefits" sqref="B17" xr:uid="{14B9C9F7-A494-4EAB-99DA-92BC72952940}"/>
    <dataValidation allowBlank="1" showInputMessage="1" showErrorMessage="1" promptTitle="2 CFR 200.414 and Appendix III" prompt="Indirect (F&amp;A) costs" sqref="B31" xr:uid="{CD718AE5-F269-4FB4-8C83-8370103DE0F1}"/>
    <dataValidation allowBlank="1" showInputMessage="1" showErrorMessage="1" promptTitle="2 CFR 200.430" prompt="Compensation-personal services" sqref="B5 B10" xr:uid="{646FE6B4-DB76-4A2F-BB54-82C98F80390E}"/>
    <dataValidation type="list" allowBlank="1" showInputMessage="1" showErrorMessage="1" promptTitle="F&amp;A Cost Basis" prompt="Select the basis for the F&amp;A costs._x000a_- Full Negotiated Rate = MTDC_x000a_- Reduced Rate = TDC (including (0% or 10%)_x000a_- Non-Standard Costs Assessed F&amp;A Rate = Other" sqref="C3:H3" xr:uid="{081A7417-CD9A-4FE1-983B-207F62BB3E21}">
      <formula1>#REF!</formula1>
    </dataValidation>
    <dataValidation type="list" allowBlank="1" showInputMessage="1" showErrorMessage="1" promptTitle="Project Activity Type" prompt="Select the Project Activity Type." sqref="C1:H1" xr:uid="{29F0898A-4F2C-46B1-9E03-80755EFDB3C1}">
      <formula1>#REF!</formula1>
    </dataValidation>
  </dataValidations>
  <printOptions horizontalCentered="1"/>
  <pageMargins left="0.25" right="0.25" top="0.75" bottom="0.75" header="0.3" footer="0.3"/>
  <pageSetup scale="90" fitToHeight="0" orientation="portrait" r:id="rId1"/>
  <headerFooter alignWithMargins="0">
    <oddHeader>&amp;L&amp;G&amp;C&amp;"Arial,Bold"&amp;12SPA Budget Template - FY22&amp;RPage &amp;P of &amp;N</oddHeader>
    <oddFooter>&amp;LSPA v.20211103&amp;C&amp;F (&amp;A)&amp;RLast Updated: &amp;D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E15D0E1F74E840B65E9E4D3FB45EFC" ma:contentTypeVersion="13" ma:contentTypeDescription="Create a new document." ma:contentTypeScope="" ma:versionID="bd84f48c82f29d50108784b23813c182">
  <xsd:schema xmlns:xsd="http://www.w3.org/2001/XMLSchema" xmlns:xs="http://www.w3.org/2001/XMLSchema" xmlns:p="http://schemas.microsoft.com/office/2006/metadata/properties" xmlns:ns3="2276d30c-881c-4459-9482-db0160211839" xmlns:ns4="9c42e046-e8a5-4fe3-8fad-d637863f861e" targetNamespace="http://schemas.microsoft.com/office/2006/metadata/properties" ma:root="true" ma:fieldsID="c335cba78912c6aeda8994f82fb7d769" ns3:_="" ns4:_="">
    <xsd:import namespace="2276d30c-881c-4459-9482-db0160211839"/>
    <xsd:import namespace="9c42e046-e8a5-4fe3-8fad-d637863f861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76d30c-881c-4459-9482-db01602118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42e046-e8a5-4fe3-8fad-d637863f861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46F590-D1E1-4480-8BB6-CD62A282C781}">
  <ds:schemaRefs>
    <ds:schemaRef ds:uri="http://purl.org/dc/dcmitype/"/>
    <ds:schemaRef ds:uri="9c42e046-e8a5-4fe3-8fad-d637863f861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2276d30c-881c-4459-9482-db0160211839"/>
    <ds:schemaRef ds:uri="http://www.w3.org/XML/1998/namespace"/>
  </ds:schemaRefs>
</ds:datastoreItem>
</file>

<file path=customXml/itemProps2.xml><?xml version="1.0" encoding="utf-8"?>
<ds:datastoreItem xmlns:ds="http://schemas.openxmlformats.org/officeDocument/2006/customXml" ds:itemID="{B6491068-4A18-4770-8BDA-B9E6B7C65036}">
  <ds:schemaRefs>
    <ds:schemaRef ds:uri="http://schemas.microsoft.com/sharepoint/v3/contenttype/forms"/>
  </ds:schemaRefs>
</ds:datastoreItem>
</file>

<file path=customXml/itemProps3.xml><?xml version="1.0" encoding="utf-8"?>
<ds:datastoreItem xmlns:ds="http://schemas.openxmlformats.org/officeDocument/2006/customXml" ds:itemID="{4F6F4386-BADB-4C33-B69C-A852CF5777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76d30c-881c-4459-9482-db0160211839"/>
    <ds:schemaRef ds:uri="9c42e046-e8a5-4fe3-8fad-d637863f86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UIUC Component</vt:lpstr>
      <vt:lpstr>OSF Component</vt:lpstr>
      <vt:lpstr>UICOMP Component</vt:lpstr>
      <vt:lpstr>Combined Budget</vt:lpstr>
      <vt:lpstr>'Combined Budget'!Print_Area</vt:lpstr>
      <vt:lpstr>'OSF Component'!Print_Area</vt:lpstr>
      <vt:lpstr>'UICOMP Component'!Print_Area</vt:lpstr>
      <vt:lpstr>'UIUC Component'!Print_Area</vt:lpstr>
      <vt:lpstr>'Combined Budget'!Print_Titles</vt:lpstr>
      <vt:lpstr>'OSF Component'!Print_Titles</vt:lpstr>
      <vt:lpstr>'UICOMP Component'!Print_Titles</vt:lpstr>
      <vt:lpstr>'UIUC Component'!Print_Titles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Rogers, Brian P</dc:creator>
  <cp:lastModifiedBy>Brooks, Amy V</cp:lastModifiedBy>
  <cp:lastPrinted>2021-01-28T18:36:39Z</cp:lastPrinted>
  <dcterms:created xsi:type="dcterms:W3CDTF">1997-01-15T14:44:36Z</dcterms:created>
  <dcterms:modified xsi:type="dcterms:W3CDTF">2022-02-25T13:21:33Z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0x01010058E15D0E1F74E840B65E9E4D3FB45EFC</vt:lpwstr>
  </property>
</Properties>
</file>